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nesova.olga\Documents\WEB\"/>
    </mc:Choice>
  </mc:AlternateContent>
  <bookViews>
    <workbookView xWindow="0" yWindow="0" windowWidth="28800" windowHeight="12435"/>
  </bookViews>
  <sheets>
    <sheet name="BIO-HEM_final" sheetId="1" r:id="rId1"/>
    <sheet name="MIKRO_final" sheetId="2" r:id="rId2"/>
    <sheet name="IMU_final" sheetId="3" r:id="rId3"/>
    <sheet name="GEN_final" sheetId="4" r:id="rId4"/>
    <sheet name="PAT_final" sheetId="5" r:id="rId5"/>
    <sheet name="Nutriadapt" sheetId="6" r:id="rId6"/>
    <sheet name="Veterina_Praha_BIO" sheetId="7" r:id="rId7"/>
    <sheet name="Veterina_Praha_Mikro" sheetId="8" r:id="rId8"/>
    <sheet name="zdroj_vykony" sheetId="9" r:id="rId9"/>
    <sheet name="BIO+HEM+IMU" sheetId="10" r:id="rId10"/>
    <sheet name="sazba bodu" sheetId="11" state="hidden" r:id="rId11"/>
    <sheet name="komplet BIO+H+I" sheetId="12" r:id="rId12"/>
    <sheet name="zdroj_žádanka BIO" sheetId="14" state="hidden" r:id="rId13"/>
  </sheets>
  <definedNames>
    <definedName name="_xlnm._FilterDatabase" localSheetId="0" hidden="1">'BIO-HEM_final'!$A$1:$Z$241</definedName>
    <definedName name="_xlnm._FilterDatabase" localSheetId="3" hidden="1">GEN_final!$A$1:$E$1</definedName>
    <definedName name="_xlnm._FilterDatabase" localSheetId="11" hidden="1">'komplet BIO+H+I'!$A$1:$I$539</definedName>
    <definedName name="_xlnm._FilterDatabase" localSheetId="1" hidden="1">MIKRO_final!$A$1:$G$1</definedName>
    <definedName name="_xlnm._FilterDatabase" localSheetId="4" hidden="1">PAT_final!$A$1:$E$1</definedName>
    <definedName name="_xlnm._FilterDatabase" localSheetId="12" hidden="1">'zdroj_žádanka BIO'!$A$1:$Q$277</definedName>
    <definedName name="Z_922A2441_17B0_454E_9159_EF7CA119EDBB_.wvu.FilterData" localSheetId="0" hidden="1">'BIO-HEM_final'!$A$1:$J$241</definedName>
  </definedNames>
  <calcPr calcId="152511"/>
  <customWorkbookViews>
    <customWorkbookView name="Filtr MK" guid="{922A2441-17B0-454E-9159-EF7CA119EDBB}" maximized="1" windowWidth="0" windowHeight="0" activeSheetId="0"/>
  </customWorkbookViews>
  <fileRecoveryPr repairLoad="1"/>
</workbook>
</file>

<file path=xl/calcChain.xml><?xml version="1.0" encoding="utf-8"?>
<calcChain xmlns="http://schemas.openxmlformats.org/spreadsheetml/2006/main">
  <c r="L513" i="12" l="1"/>
  <c r="K513" i="12"/>
  <c r="J513" i="12"/>
  <c r="H476" i="12"/>
  <c r="H475" i="12"/>
  <c r="H474" i="12"/>
  <c r="H473" i="12"/>
  <c r="H471" i="12"/>
  <c r="H470" i="12"/>
  <c r="H465" i="12"/>
  <c r="H464" i="12"/>
  <c r="H463" i="12"/>
  <c r="H462" i="12"/>
  <c r="H461" i="12"/>
  <c r="H460" i="12"/>
  <c r="H459" i="12"/>
  <c r="H458" i="12"/>
  <c r="H457" i="12"/>
  <c r="H456" i="12"/>
  <c r="H455" i="12"/>
  <c r="H454" i="12"/>
  <c r="H453" i="12"/>
  <c r="H452" i="12"/>
  <c r="H451" i="12"/>
  <c r="H450" i="12"/>
  <c r="H449" i="12"/>
  <c r="H448" i="12"/>
  <c r="H447" i="12"/>
  <c r="H446" i="12"/>
  <c r="H445" i="12"/>
  <c r="H444" i="12"/>
  <c r="H443" i="12"/>
  <c r="H442" i="12"/>
  <c r="H441" i="12"/>
  <c r="H439" i="12"/>
  <c r="H438" i="12"/>
  <c r="H437" i="12"/>
  <c r="H436" i="12"/>
  <c r="H435" i="12"/>
  <c r="H434" i="12"/>
  <c r="H433" i="12"/>
  <c r="H432" i="12"/>
  <c r="H431" i="12"/>
  <c r="H430" i="12"/>
  <c r="H429" i="12"/>
  <c r="H428" i="12"/>
  <c r="H427" i="12"/>
  <c r="H426" i="12"/>
  <c r="H425" i="12"/>
  <c r="H424" i="12"/>
  <c r="H421" i="12"/>
  <c r="H420" i="12"/>
  <c r="H419" i="12"/>
  <c r="H418" i="12"/>
  <c r="H417" i="12"/>
  <c r="H414" i="12"/>
  <c r="H413" i="12"/>
  <c r="H412" i="12"/>
  <c r="H411" i="12"/>
  <c r="H410" i="12"/>
  <c r="H409" i="12"/>
  <c r="H408" i="12"/>
  <c r="H407" i="12"/>
  <c r="H406" i="12"/>
  <c r="H405" i="12"/>
  <c r="H404" i="12"/>
  <c r="H403" i="12"/>
  <c r="H402" i="12"/>
  <c r="H401" i="12"/>
  <c r="H400" i="12"/>
  <c r="H399" i="12"/>
  <c r="H398" i="12"/>
  <c r="H397" i="12"/>
  <c r="H396" i="12"/>
  <c r="H395" i="12"/>
  <c r="H394" i="12"/>
  <c r="H393" i="12"/>
  <c r="H392" i="12"/>
  <c r="H391" i="12"/>
  <c r="H390" i="12"/>
  <c r="H389" i="12"/>
  <c r="H388" i="12"/>
  <c r="H387" i="12"/>
  <c r="H386" i="12"/>
  <c r="H385" i="12"/>
  <c r="H384" i="12"/>
  <c r="H383" i="12"/>
  <c r="H382" i="12"/>
  <c r="H381" i="12"/>
  <c r="H380" i="12"/>
  <c r="H379" i="12"/>
  <c r="H376" i="12"/>
  <c r="H375" i="12"/>
  <c r="H374" i="12"/>
  <c r="H373" i="12"/>
  <c r="H372" i="12"/>
  <c r="H371" i="12"/>
  <c r="H370" i="12"/>
  <c r="H367" i="12"/>
  <c r="H366" i="12"/>
  <c r="H365" i="12"/>
  <c r="H364" i="12"/>
  <c r="H363" i="12"/>
  <c r="H362" i="12"/>
  <c r="H361" i="12"/>
  <c r="H360" i="12"/>
  <c r="H359" i="12"/>
  <c r="H358" i="12"/>
  <c r="H356" i="12"/>
  <c r="H355" i="12"/>
  <c r="H354" i="12"/>
  <c r="H353" i="12"/>
  <c r="H352" i="12"/>
  <c r="H351" i="12"/>
  <c r="H350" i="12"/>
  <c r="H349" i="12"/>
  <c r="H348" i="12"/>
  <c r="H347" i="12"/>
  <c r="H346" i="12"/>
  <c r="H343" i="12"/>
  <c r="H342" i="12"/>
  <c r="H341" i="12"/>
  <c r="H340" i="12"/>
  <c r="H339" i="12"/>
  <c r="H338" i="12"/>
  <c r="H337" i="12"/>
  <c r="H334" i="12"/>
  <c r="H333" i="12"/>
  <c r="H332" i="12"/>
  <c r="H331" i="12"/>
  <c r="H330" i="12"/>
  <c r="H329" i="12"/>
  <c r="H326" i="12"/>
  <c r="H325" i="12"/>
  <c r="H324" i="12"/>
  <c r="H323" i="12"/>
  <c r="H322" i="12"/>
  <c r="H321" i="12"/>
  <c r="H320" i="12"/>
  <c r="H319" i="12"/>
  <c r="H318" i="12"/>
  <c r="H317" i="12"/>
  <c r="H316" i="12"/>
  <c r="H315" i="12"/>
  <c r="H314" i="12"/>
  <c r="H313" i="12"/>
  <c r="H312"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F277" i="12"/>
  <c r="F276" i="12"/>
  <c r="F275" i="12"/>
  <c r="F274" i="12"/>
  <c r="F273" i="12"/>
  <c r="F272" i="12"/>
  <c r="F271" i="12"/>
  <c r="F270" i="12"/>
  <c r="F269" i="12"/>
  <c r="F268" i="12"/>
  <c r="F267" i="12"/>
  <c r="H266" i="12"/>
  <c r="F266" i="12"/>
  <c r="F265" i="12"/>
  <c r="F264" i="12"/>
  <c r="F263" i="12"/>
  <c r="H262" i="12"/>
  <c r="F262" i="12"/>
  <c r="F261" i="12"/>
  <c r="F260" i="12"/>
  <c r="F259" i="12"/>
  <c r="F258" i="12"/>
  <c r="H257" i="12"/>
  <c r="F257" i="12"/>
  <c r="H256" i="12"/>
  <c r="F256" i="12"/>
  <c r="H255" i="12"/>
  <c r="F255" i="12"/>
  <c r="H254" i="12"/>
  <c r="F254" i="12"/>
  <c r="H253" i="12"/>
  <c r="F253" i="12"/>
  <c r="H252" i="12"/>
  <c r="F252" i="12"/>
  <c r="H251" i="12"/>
  <c r="F251" i="12"/>
  <c r="H250" i="12"/>
  <c r="F250" i="12"/>
  <c r="H249" i="12"/>
  <c r="F249" i="12"/>
  <c r="H248" i="12"/>
  <c r="F248" i="12"/>
  <c r="H247" i="12"/>
  <c r="F247" i="12"/>
  <c r="H246" i="12"/>
  <c r="F246" i="12"/>
  <c r="H245" i="12"/>
  <c r="F245" i="12"/>
  <c r="F244" i="12"/>
  <c r="H243" i="12"/>
  <c r="F243" i="12"/>
  <c r="H242" i="12"/>
  <c r="F242" i="12"/>
  <c r="H241" i="12"/>
  <c r="F241" i="12"/>
  <c r="H240" i="12"/>
  <c r="F240" i="12"/>
  <c r="F239" i="12"/>
  <c r="H238" i="12"/>
  <c r="F238" i="12"/>
  <c r="H237" i="12"/>
  <c r="F237" i="12"/>
  <c r="F236" i="12"/>
  <c r="F235" i="12"/>
  <c r="F234" i="12"/>
  <c r="F233" i="12"/>
  <c r="F232" i="12"/>
  <c r="H231" i="12"/>
  <c r="F231" i="12"/>
  <c r="F230" i="12"/>
  <c r="F229" i="12"/>
  <c r="F228" i="12"/>
  <c r="F227" i="12"/>
  <c r="F226" i="12"/>
  <c r="F225" i="12"/>
  <c r="F224" i="12"/>
  <c r="H223" i="12"/>
  <c r="F223" i="12"/>
  <c r="H222" i="12"/>
  <c r="F222" i="12"/>
  <c r="H221" i="12"/>
  <c r="F221" i="12"/>
  <c r="H220" i="12"/>
  <c r="F220" i="12"/>
  <c r="H219" i="12"/>
  <c r="F219" i="12"/>
  <c r="H218" i="12"/>
  <c r="F218" i="12"/>
  <c r="H217" i="12"/>
  <c r="F217" i="12"/>
  <c r="H216" i="12"/>
  <c r="F216" i="12"/>
  <c r="H215" i="12"/>
  <c r="F215" i="12"/>
  <c r="H214" i="12"/>
  <c r="F214" i="12"/>
  <c r="H213" i="12"/>
  <c r="F213" i="12"/>
  <c r="H212" i="12"/>
  <c r="F212" i="12"/>
  <c r="H211" i="12"/>
  <c r="F211" i="12"/>
  <c r="H210" i="12"/>
  <c r="F210" i="12"/>
  <c r="H209" i="12"/>
  <c r="F209" i="12"/>
  <c r="H208" i="12"/>
  <c r="F208" i="12"/>
  <c r="H207" i="12"/>
  <c r="F207" i="12"/>
  <c r="H206" i="12"/>
  <c r="F206" i="12"/>
  <c r="H205" i="12"/>
  <c r="F205" i="12"/>
  <c r="H204" i="12"/>
  <c r="F204" i="12"/>
  <c r="H203" i="12"/>
  <c r="F203" i="12"/>
  <c r="H202" i="12"/>
  <c r="F202" i="12"/>
  <c r="H201" i="12"/>
  <c r="F201" i="12"/>
  <c r="F200" i="12"/>
  <c r="H199" i="12"/>
  <c r="F199" i="12"/>
  <c r="H198" i="12"/>
  <c r="F198" i="12"/>
  <c r="F197" i="12"/>
  <c r="F196" i="12"/>
  <c r="H195" i="12"/>
  <c r="F195" i="12"/>
  <c r="H194" i="12"/>
  <c r="F194" i="12"/>
  <c r="H193" i="12"/>
  <c r="F193" i="12"/>
  <c r="F192" i="12"/>
  <c r="H191" i="12"/>
  <c r="F191" i="12"/>
  <c r="H190" i="12"/>
  <c r="F190" i="12"/>
  <c r="H189" i="12"/>
  <c r="F189" i="12"/>
  <c r="H188" i="12"/>
  <c r="F188" i="12"/>
  <c r="H187" i="12"/>
  <c r="F187" i="12"/>
  <c r="H186" i="12"/>
  <c r="F186" i="12"/>
  <c r="H185" i="12"/>
  <c r="F185" i="12"/>
  <c r="H184" i="12"/>
  <c r="F184" i="12"/>
  <c r="H183" i="12"/>
  <c r="F183" i="12"/>
  <c r="H182" i="12"/>
  <c r="F182" i="12"/>
  <c r="H181" i="12"/>
  <c r="F181" i="12"/>
  <c r="F180" i="12"/>
  <c r="F179" i="12"/>
  <c r="H178" i="12"/>
  <c r="F178" i="12"/>
  <c r="H177" i="12"/>
  <c r="F177" i="12"/>
  <c r="H176" i="12"/>
  <c r="F176" i="12"/>
  <c r="H175" i="12"/>
  <c r="F175" i="12"/>
  <c r="F174" i="12"/>
  <c r="H173" i="12"/>
  <c r="F173" i="12"/>
  <c r="H172" i="12"/>
  <c r="F172" i="12"/>
  <c r="F171" i="12"/>
  <c r="F170" i="12"/>
  <c r="H169" i="12"/>
  <c r="F169" i="12"/>
  <c r="H168" i="12"/>
  <c r="F168" i="12"/>
  <c r="H167" i="12"/>
  <c r="F167" i="12"/>
  <c r="H166" i="12"/>
  <c r="F166" i="12"/>
  <c r="H165" i="12"/>
  <c r="F165" i="12"/>
  <c r="H164" i="12"/>
  <c r="F164" i="12"/>
  <c r="H163" i="12"/>
  <c r="F163" i="12"/>
  <c r="H162" i="12"/>
  <c r="F162" i="12"/>
  <c r="H161" i="12"/>
  <c r="F161" i="12"/>
  <c r="H160" i="12"/>
  <c r="F160" i="12"/>
  <c r="H159" i="12"/>
  <c r="F159" i="12"/>
  <c r="H158" i="12"/>
  <c r="F158" i="12"/>
  <c r="H157" i="12"/>
  <c r="F157" i="12"/>
  <c r="H156" i="12"/>
  <c r="F156" i="12"/>
  <c r="H155" i="12"/>
  <c r="F155" i="12"/>
  <c r="H154" i="12"/>
  <c r="F154" i="12"/>
  <c r="H153" i="12"/>
  <c r="F153" i="12"/>
  <c r="H152" i="12"/>
  <c r="F152" i="12"/>
  <c r="H151" i="12"/>
  <c r="F151" i="12"/>
  <c r="H150" i="12"/>
  <c r="F150" i="12"/>
  <c r="H149" i="12"/>
  <c r="F149" i="12"/>
  <c r="H148" i="12"/>
  <c r="F148" i="12"/>
  <c r="H147" i="12"/>
  <c r="F147" i="12"/>
  <c r="H146" i="12"/>
  <c r="F146" i="12"/>
  <c r="H145" i="12"/>
  <c r="F145" i="12"/>
  <c r="H144" i="12"/>
  <c r="F144" i="12"/>
  <c r="H143" i="12"/>
  <c r="F143" i="12"/>
  <c r="F142" i="12"/>
  <c r="H141" i="12"/>
  <c r="F141" i="12"/>
  <c r="H140" i="12"/>
  <c r="F140" i="12"/>
  <c r="H139" i="12"/>
  <c r="F139" i="12"/>
  <c r="H138" i="12"/>
  <c r="F138" i="12"/>
  <c r="H137" i="12"/>
  <c r="F137" i="12"/>
  <c r="H136" i="12"/>
  <c r="F136" i="12"/>
  <c r="H135" i="12"/>
  <c r="F135" i="12"/>
  <c r="H134" i="12"/>
  <c r="F134" i="12"/>
  <c r="H133" i="12"/>
  <c r="F133" i="12"/>
  <c r="H132" i="12"/>
  <c r="F132" i="12"/>
  <c r="H131" i="12"/>
  <c r="F131" i="12"/>
  <c r="H130" i="12"/>
  <c r="F130" i="12"/>
  <c r="F129" i="12"/>
  <c r="F128" i="12"/>
  <c r="F127" i="12"/>
  <c r="H126" i="12"/>
  <c r="F126" i="12"/>
  <c r="F125" i="12"/>
  <c r="H124" i="12"/>
  <c r="F124" i="12"/>
  <c r="H123" i="12"/>
  <c r="F123" i="12"/>
  <c r="F122" i="12"/>
  <c r="F121" i="12"/>
  <c r="H120" i="12"/>
  <c r="F120" i="12"/>
  <c r="F119" i="12"/>
  <c r="H118" i="12"/>
  <c r="F118" i="12"/>
  <c r="H117" i="12"/>
  <c r="F117" i="12"/>
  <c r="F116" i="12"/>
  <c r="H115" i="12"/>
  <c r="F115" i="12"/>
  <c r="F114" i="12"/>
  <c r="H113" i="12"/>
  <c r="F113" i="12"/>
  <c r="F112" i="12"/>
  <c r="H111" i="12"/>
  <c r="F111" i="12"/>
  <c r="F110" i="12"/>
  <c r="H109" i="12"/>
  <c r="F109" i="12"/>
  <c r="F108" i="12"/>
  <c r="H107" i="12"/>
  <c r="F107" i="12"/>
  <c r="F106" i="12"/>
  <c r="H105" i="12"/>
  <c r="F105" i="12"/>
  <c r="F104" i="12"/>
  <c r="H103" i="12"/>
  <c r="F103" i="12"/>
  <c r="F102" i="12"/>
  <c r="H101" i="12"/>
  <c r="F101" i="12"/>
  <c r="F100" i="12"/>
  <c r="H99" i="12"/>
  <c r="F99" i="12"/>
  <c r="H98" i="12"/>
  <c r="F98" i="12"/>
  <c r="H97" i="12"/>
  <c r="F97" i="12"/>
  <c r="H96" i="12"/>
  <c r="F96" i="12"/>
  <c r="H95" i="12"/>
  <c r="F95" i="12"/>
  <c r="H94" i="12"/>
  <c r="F94" i="12"/>
  <c r="H93" i="12"/>
  <c r="F93" i="12"/>
  <c r="H92" i="12"/>
  <c r="F92" i="12"/>
  <c r="H91" i="12"/>
  <c r="F91" i="12"/>
  <c r="H90" i="12"/>
  <c r="F90" i="12"/>
  <c r="H89" i="12"/>
  <c r="F89" i="12"/>
  <c r="H88" i="12"/>
  <c r="F88" i="12"/>
  <c r="F87" i="12"/>
  <c r="H86" i="12"/>
  <c r="F86" i="12"/>
  <c r="H85" i="12"/>
  <c r="F85" i="12"/>
  <c r="H84" i="12"/>
  <c r="F84" i="12"/>
  <c r="F83" i="12"/>
  <c r="F82" i="12"/>
  <c r="H81" i="12"/>
  <c r="F81" i="12"/>
  <c r="F80" i="12"/>
  <c r="F79" i="12"/>
  <c r="H78" i="12"/>
  <c r="F78" i="12"/>
  <c r="F77" i="12"/>
  <c r="H76" i="12"/>
  <c r="F76" i="12"/>
  <c r="H75" i="12"/>
  <c r="F75" i="12"/>
  <c r="H74" i="12"/>
  <c r="F74" i="12"/>
  <c r="F73" i="12"/>
  <c r="H72" i="12"/>
  <c r="F72" i="12"/>
  <c r="H71" i="12"/>
  <c r="F71" i="12"/>
  <c r="H70" i="12"/>
  <c r="F70" i="12"/>
  <c r="H69" i="12"/>
  <c r="F69" i="12"/>
  <c r="H68" i="12"/>
  <c r="F68" i="12"/>
  <c r="H67" i="12"/>
  <c r="F67" i="12"/>
  <c r="H66" i="12"/>
  <c r="F66" i="12"/>
  <c r="H65" i="12"/>
  <c r="F65" i="12"/>
  <c r="F64" i="12"/>
  <c r="F63" i="12"/>
  <c r="H62" i="12"/>
  <c r="F62" i="12"/>
  <c r="H61" i="12"/>
  <c r="F61" i="12"/>
  <c r="H60" i="12"/>
  <c r="F60" i="12"/>
  <c r="H59" i="12"/>
  <c r="F59" i="12"/>
  <c r="H58" i="12"/>
  <c r="F58" i="12"/>
  <c r="H57" i="12"/>
  <c r="F57" i="12"/>
  <c r="H56" i="12"/>
  <c r="F56" i="12"/>
  <c r="H55" i="12"/>
  <c r="F55" i="12"/>
  <c r="H54" i="12"/>
  <c r="F54" i="12"/>
  <c r="H53" i="12"/>
  <c r="F53" i="12"/>
  <c r="H52" i="12"/>
  <c r="F52" i="12"/>
  <c r="H51" i="12"/>
  <c r="F51" i="12"/>
  <c r="H50" i="12"/>
  <c r="F50" i="12"/>
  <c r="H49" i="12"/>
  <c r="F49" i="12"/>
  <c r="H48" i="12"/>
  <c r="F48" i="12"/>
  <c r="H47" i="12"/>
  <c r="F47" i="12"/>
  <c r="H46" i="12"/>
  <c r="F46" i="12"/>
  <c r="H45" i="12"/>
  <c r="F45" i="12"/>
  <c r="H44" i="12"/>
  <c r="F44" i="12"/>
  <c r="F43" i="12"/>
  <c r="H42" i="12"/>
  <c r="F42" i="12"/>
  <c r="H41" i="12"/>
  <c r="F41" i="12"/>
  <c r="F40" i="12"/>
  <c r="F39" i="12"/>
  <c r="H38" i="12"/>
  <c r="F38" i="12"/>
  <c r="H37" i="12"/>
  <c r="F37" i="12"/>
  <c r="H36" i="12"/>
  <c r="F36" i="12"/>
  <c r="H35" i="12"/>
  <c r="F35" i="12"/>
  <c r="H34" i="12"/>
  <c r="F34" i="12"/>
  <c r="H33" i="12"/>
  <c r="F33" i="12"/>
  <c r="H32" i="12"/>
  <c r="F32" i="12"/>
  <c r="H31" i="12"/>
  <c r="F31" i="12"/>
  <c r="H30" i="12"/>
  <c r="F30" i="12"/>
  <c r="H29" i="12"/>
  <c r="F29" i="12"/>
  <c r="H28" i="12"/>
  <c r="F28" i="12"/>
  <c r="H27" i="12"/>
  <c r="F27" i="12"/>
  <c r="H26" i="12"/>
  <c r="F26" i="12"/>
  <c r="H25" i="12"/>
  <c r="F25" i="12"/>
  <c r="H24" i="12"/>
  <c r="F24" i="12"/>
  <c r="H23" i="12"/>
  <c r="F23" i="12"/>
  <c r="H22" i="12"/>
  <c r="F22" i="12"/>
  <c r="H21" i="12"/>
  <c r="F21" i="12"/>
  <c r="H20" i="12"/>
  <c r="F20" i="12"/>
  <c r="H19" i="12"/>
  <c r="F19" i="12"/>
  <c r="H18" i="12"/>
  <c r="F18" i="12"/>
  <c r="H17" i="12"/>
  <c r="F17" i="12"/>
  <c r="H16" i="12"/>
  <c r="F16" i="12"/>
  <c r="H15" i="12"/>
  <c r="F15" i="12"/>
  <c r="F14" i="12"/>
  <c r="H13" i="12"/>
  <c r="F13" i="12"/>
  <c r="H12" i="12"/>
  <c r="F12" i="12"/>
  <c r="H11" i="12"/>
  <c r="F11" i="12"/>
  <c r="H10" i="12"/>
  <c r="F10" i="12"/>
  <c r="H9" i="12"/>
  <c r="F9" i="12"/>
  <c r="H8" i="12"/>
  <c r="F8" i="12"/>
  <c r="H7" i="12"/>
  <c r="F7" i="12"/>
  <c r="H6" i="12"/>
  <c r="F6" i="12"/>
  <c r="H5" i="12"/>
  <c r="F5" i="12"/>
  <c r="H4" i="12"/>
  <c r="F4" i="12"/>
  <c r="H3" i="12"/>
  <c r="F3" i="12"/>
  <c r="H2" i="12"/>
  <c r="F2" i="12"/>
  <c r="H419" i="10"/>
  <c r="G419" i="10"/>
  <c r="G418" i="10"/>
  <c r="H418" i="10" s="1"/>
  <c r="G417" i="10"/>
  <c r="H417" i="10" s="1"/>
  <c r="H416" i="10"/>
  <c r="G416" i="10"/>
  <c r="G415" i="10"/>
  <c r="H415" i="10" s="1"/>
  <c r="G414" i="10"/>
  <c r="H414" i="10" s="1"/>
  <c r="G413" i="10"/>
  <c r="H413" i="10" s="1"/>
  <c r="G412" i="10"/>
  <c r="H412" i="10" s="1"/>
  <c r="G411" i="10"/>
  <c r="H411" i="10" s="1"/>
  <c r="G410" i="10"/>
  <c r="H410" i="10" s="1"/>
  <c r="H409" i="10"/>
  <c r="G409" i="10"/>
  <c r="G408" i="10"/>
  <c r="H408" i="10" s="1"/>
  <c r="H407" i="10"/>
  <c r="G407" i="10"/>
  <c r="G406" i="10"/>
  <c r="H406" i="10" s="1"/>
  <c r="H405" i="10"/>
  <c r="G405" i="10"/>
  <c r="G404" i="10"/>
  <c r="H404" i="10" s="1"/>
  <c r="G403" i="10"/>
  <c r="H403" i="10" s="1"/>
  <c r="G402" i="10"/>
  <c r="H402" i="10" s="1"/>
  <c r="G401" i="10"/>
  <c r="H401" i="10" s="1"/>
  <c r="H400" i="10"/>
  <c r="G400" i="10"/>
  <c r="G399" i="10"/>
  <c r="H399" i="10" s="1"/>
  <c r="G398" i="10"/>
  <c r="H398" i="10" s="1"/>
  <c r="G397" i="10"/>
  <c r="H397" i="10" s="1"/>
  <c r="H396" i="10"/>
  <c r="G396" i="10"/>
  <c r="G395" i="10"/>
  <c r="H395" i="10" s="1"/>
  <c r="G394" i="10"/>
  <c r="H394" i="10" s="1"/>
  <c r="H393" i="10"/>
  <c r="G393" i="10"/>
  <c r="G392" i="10"/>
  <c r="H392" i="10" s="1"/>
  <c r="H391" i="10"/>
  <c r="G391" i="10"/>
  <c r="G390" i="10"/>
  <c r="H390" i="10" s="1"/>
  <c r="G389" i="10"/>
  <c r="H389" i="10" s="1"/>
  <c r="G388" i="10"/>
  <c r="H388" i="10" s="1"/>
  <c r="H387" i="10"/>
  <c r="G387" i="10"/>
  <c r="G386" i="10"/>
  <c r="H386" i="10" s="1"/>
  <c r="G385" i="10"/>
  <c r="H385" i="10" s="1"/>
  <c r="H384" i="10"/>
  <c r="G384" i="10"/>
  <c r="G383" i="10"/>
  <c r="H383" i="10" s="1"/>
  <c r="G382" i="10"/>
  <c r="H382" i="10" s="1"/>
  <c r="G381" i="10"/>
  <c r="H381" i="10" s="1"/>
  <c r="G380" i="10"/>
  <c r="H380" i="10" s="1"/>
  <c r="G379" i="10"/>
  <c r="H379" i="10" s="1"/>
  <c r="G378" i="10"/>
  <c r="H378" i="10" s="1"/>
  <c r="H377" i="10"/>
  <c r="G377" i="10"/>
  <c r="G376" i="10"/>
  <c r="H376" i="10" s="1"/>
  <c r="H375" i="10"/>
  <c r="G375" i="10"/>
  <c r="G374" i="10"/>
  <c r="H374" i="10" s="1"/>
  <c r="H373" i="10"/>
  <c r="G373" i="10"/>
  <c r="G372" i="10"/>
  <c r="H372" i="10" s="1"/>
  <c r="G371" i="10"/>
  <c r="H371" i="10" s="1"/>
  <c r="G370" i="10"/>
  <c r="H370" i="10" s="1"/>
  <c r="G369" i="10"/>
  <c r="H369" i="10" s="1"/>
  <c r="H368" i="10"/>
  <c r="G368" i="10"/>
  <c r="G367" i="10"/>
  <c r="H367" i="10" s="1"/>
  <c r="G366" i="10"/>
  <c r="H366" i="10" s="1"/>
  <c r="G365" i="10"/>
  <c r="H365" i="10" s="1"/>
  <c r="H364" i="10"/>
  <c r="G364" i="10"/>
  <c r="G363" i="10"/>
  <c r="H363" i="10" s="1"/>
  <c r="G362" i="10"/>
  <c r="H362" i="10" s="1"/>
  <c r="H361" i="10"/>
  <c r="G361" i="10"/>
  <c r="G360" i="10"/>
  <c r="H360" i="10" s="1"/>
  <c r="H359" i="10"/>
  <c r="G359" i="10"/>
  <c r="G358" i="10"/>
  <c r="H358" i="10" s="1"/>
  <c r="G357" i="10"/>
  <c r="H357" i="10" s="1"/>
  <c r="G356" i="10"/>
  <c r="H356" i="10" s="1"/>
  <c r="H355" i="10"/>
  <c r="G355" i="10"/>
  <c r="G354" i="10"/>
  <c r="H354" i="10" s="1"/>
  <c r="G353" i="10"/>
  <c r="H353" i="10" s="1"/>
  <c r="H352" i="10"/>
  <c r="G352" i="10"/>
  <c r="G351" i="10"/>
  <c r="H351" i="10" s="1"/>
  <c r="G350" i="10"/>
  <c r="H350" i="10" s="1"/>
  <c r="G349" i="10"/>
  <c r="H349" i="10" s="1"/>
  <c r="G348" i="10"/>
  <c r="H348" i="10" s="1"/>
  <c r="G347" i="10"/>
  <c r="H347" i="10" s="1"/>
  <c r="G346" i="10"/>
  <c r="H346" i="10" s="1"/>
  <c r="H345" i="10"/>
  <c r="G345" i="10"/>
  <c r="G344" i="10"/>
  <c r="H344" i="10" s="1"/>
  <c r="H343" i="10"/>
  <c r="G343" i="10"/>
  <c r="G342" i="10"/>
  <c r="H342" i="10" s="1"/>
  <c r="H341" i="10"/>
  <c r="G341" i="10"/>
  <c r="G340" i="10"/>
  <c r="H340" i="10" s="1"/>
  <c r="H339" i="10"/>
  <c r="G339" i="10"/>
  <c r="G338" i="10"/>
  <c r="H338" i="10" s="1"/>
  <c r="G337" i="10"/>
  <c r="H337" i="10" s="1"/>
  <c r="H336" i="10"/>
  <c r="G336" i="10"/>
  <c r="G335" i="10"/>
  <c r="H335" i="10" s="1"/>
  <c r="G334" i="10"/>
  <c r="H334" i="10" s="1"/>
  <c r="G333" i="10"/>
  <c r="H333" i="10" s="1"/>
  <c r="H332" i="10"/>
  <c r="G332" i="10"/>
  <c r="G331" i="10"/>
  <c r="H331" i="10" s="1"/>
  <c r="G330" i="10"/>
  <c r="H330" i="10" s="1"/>
  <c r="H329" i="10"/>
  <c r="G329" i="10"/>
  <c r="G328" i="10"/>
  <c r="H328" i="10" s="1"/>
  <c r="H327" i="10"/>
  <c r="G327" i="10"/>
  <c r="G326" i="10"/>
  <c r="H326" i="10" s="1"/>
  <c r="G325" i="10"/>
  <c r="H325" i="10" s="1"/>
  <c r="G324" i="10"/>
  <c r="H324" i="10" s="1"/>
  <c r="H323" i="10"/>
  <c r="G323" i="10"/>
  <c r="G322" i="10"/>
  <c r="H322" i="10" s="1"/>
  <c r="G321" i="10"/>
  <c r="H321" i="10" s="1"/>
  <c r="H320" i="10"/>
  <c r="G320" i="10"/>
  <c r="G319" i="10"/>
  <c r="H319" i="10" s="1"/>
  <c r="G318" i="10"/>
  <c r="H318" i="10" s="1"/>
  <c r="G317" i="10"/>
  <c r="H317" i="10" s="1"/>
  <c r="G316" i="10"/>
  <c r="H316" i="10" s="1"/>
  <c r="G315" i="10"/>
  <c r="H315" i="10" s="1"/>
  <c r="G314" i="10"/>
  <c r="H314" i="10" s="1"/>
  <c r="H313" i="10"/>
  <c r="G313" i="10"/>
  <c r="G312" i="10"/>
  <c r="H312" i="10" s="1"/>
  <c r="H311" i="10"/>
  <c r="G311" i="10"/>
  <c r="G310" i="10"/>
  <c r="H310" i="10" s="1"/>
  <c r="H309" i="10"/>
  <c r="G309" i="10"/>
  <c r="G308" i="10"/>
  <c r="H308" i="10" s="1"/>
  <c r="G307" i="10"/>
  <c r="H307" i="10" s="1"/>
  <c r="G306" i="10"/>
  <c r="H306" i="10" s="1"/>
  <c r="G305" i="10"/>
  <c r="H305" i="10" s="1"/>
  <c r="H304" i="10"/>
  <c r="G304" i="10"/>
  <c r="G303" i="10"/>
  <c r="H303" i="10" s="1"/>
  <c r="G302" i="10"/>
  <c r="H302" i="10" s="1"/>
  <c r="G301" i="10"/>
  <c r="H301" i="10" s="1"/>
  <c r="H300" i="10"/>
  <c r="G300" i="10"/>
  <c r="G299" i="10"/>
  <c r="H299" i="10" s="1"/>
  <c r="G298" i="10"/>
  <c r="H298" i="10" s="1"/>
  <c r="H297" i="10"/>
  <c r="G297" i="10"/>
  <c r="G296" i="10"/>
  <c r="H296" i="10" s="1"/>
  <c r="H295" i="10"/>
  <c r="G295" i="10"/>
  <c r="G294" i="10"/>
  <c r="H294" i="10" s="1"/>
  <c r="G293" i="10"/>
  <c r="H293" i="10" s="1"/>
  <c r="G292" i="10"/>
  <c r="H292" i="10" s="1"/>
  <c r="H291" i="10"/>
  <c r="G291" i="10"/>
  <c r="G290" i="10"/>
  <c r="H290" i="10" s="1"/>
  <c r="G289" i="10"/>
  <c r="H289" i="10" s="1"/>
  <c r="H288" i="10"/>
  <c r="G288" i="10"/>
  <c r="G287" i="10"/>
  <c r="H287" i="10" s="1"/>
  <c r="G286" i="10"/>
  <c r="H286" i="10" s="1"/>
  <c r="G285" i="10"/>
  <c r="H285" i="10" s="1"/>
  <c r="G284" i="10"/>
  <c r="H284" i="10" s="1"/>
  <c r="G283" i="10"/>
  <c r="H283" i="10" s="1"/>
  <c r="G282" i="10"/>
  <c r="H282" i="10" s="1"/>
  <c r="H281" i="10"/>
  <c r="G281" i="10"/>
  <c r="G280" i="10"/>
  <c r="H280" i="10" s="1"/>
  <c r="H279" i="10"/>
  <c r="G279" i="10"/>
  <c r="G278" i="10"/>
  <c r="H278" i="10" s="1"/>
  <c r="H277" i="10"/>
  <c r="G277" i="10"/>
  <c r="G276" i="10"/>
  <c r="H276" i="10" s="1"/>
  <c r="H275" i="10"/>
  <c r="G275" i="10"/>
  <c r="G274" i="10"/>
  <c r="H274" i="10" s="1"/>
  <c r="G273" i="10"/>
  <c r="H273" i="10" s="1"/>
  <c r="H272" i="10"/>
  <c r="G272" i="10"/>
  <c r="G271" i="10"/>
  <c r="H271" i="10" s="1"/>
  <c r="G270" i="10"/>
  <c r="H270" i="10" s="1"/>
  <c r="G269" i="10"/>
  <c r="H269" i="10" s="1"/>
  <c r="H268" i="10"/>
  <c r="G268" i="10"/>
  <c r="G267" i="10"/>
  <c r="H267" i="10" s="1"/>
  <c r="G266" i="10"/>
  <c r="H266" i="10" s="1"/>
  <c r="H265" i="10"/>
  <c r="G265" i="10"/>
  <c r="G264" i="10"/>
  <c r="H264" i="10" s="1"/>
  <c r="H263" i="10"/>
  <c r="G263" i="10"/>
  <c r="G262" i="10"/>
  <c r="H262" i="10" s="1"/>
  <c r="G261" i="10"/>
  <c r="H261" i="10" s="1"/>
  <c r="G260" i="10"/>
  <c r="H260" i="10" s="1"/>
  <c r="H259" i="10"/>
  <c r="G259" i="10"/>
  <c r="G258" i="10"/>
  <c r="H258" i="10" s="1"/>
  <c r="G257" i="10"/>
  <c r="H257" i="10" s="1"/>
  <c r="H256" i="10"/>
  <c r="G256" i="10"/>
  <c r="G255" i="10"/>
  <c r="H255" i="10" s="1"/>
  <c r="G254" i="10"/>
  <c r="H254" i="10" s="1"/>
  <c r="G253" i="10"/>
  <c r="H253" i="10" s="1"/>
  <c r="G252" i="10"/>
  <c r="H252" i="10" s="1"/>
  <c r="G251" i="10"/>
  <c r="H251" i="10" s="1"/>
  <c r="G250" i="10"/>
  <c r="H250" i="10" s="1"/>
  <c r="H249" i="10"/>
  <c r="G249" i="10"/>
  <c r="G248" i="10"/>
  <c r="H248" i="10" s="1"/>
  <c r="H247" i="10"/>
  <c r="G247" i="10"/>
  <c r="G246" i="10"/>
  <c r="H246" i="10" s="1"/>
  <c r="H245" i="10"/>
  <c r="G245" i="10"/>
  <c r="G244" i="10"/>
  <c r="H244" i="10" s="1"/>
  <c r="G243" i="10"/>
  <c r="H243" i="10" s="1"/>
  <c r="G242" i="10"/>
  <c r="H242" i="10" s="1"/>
  <c r="G241" i="10"/>
  <c r="H241" i="10" s="1"/>
  <c r="H240" i="10"/>
  <c r="G240" i="10"/>
  <c r="G239" i="10"/>
  <c r="H239" i="10" s="1"/>
  <c r="G238" i="10"/>
  <c r="H238" i="10" s="1"/>
  <c r="G237" i="10"/>
  <c r="H237" i="10" s="1"/>
  <c r="H236" i="10"/>
  <c r="G236" i="10"/>
  <c r="G235" i="10"/>
  <c r="H235" i="10" s="1"/>
  <c r="G234" i="10"/>
  <c r="H234" i="10" s="1"/>
  <c r="H233" i="10"/>
  <c r="G233" i="10"/>
  <c r="G232" i="10"/>
  <c r="H232" i="10" s="1"/>
  <c r="H231" i="10"/>
  <c r="G231" i="10"/>
  <c r="G230" i="10"/>
  <c r="H230" i="10" s="1"/>
  <c r="G229" i="10"/>
  <c r="H229" i="10" s="1"/>
  <c r="G228" i="10"/>
  <c r="H228" i="10" s="1"/>
  <c r="H227" i="10"/>
  <c r="G227" i="10"/>
  <c r="G226" i="10"/>
  <c r="H226" i="10" s="1"/>
  <c r="G225" i="10"/>
  <c r="H225" i="10" s="1"/>
  <c r="H224" i="10"/>
  <c r="G224" i="10"/>
  <c r="G223" i="10"/>
  <c r="H223" i="10" s="1"/>
  <c r="G222" i="10"/>
  <c r="H222" i="10" s="1"/>
  <c r="G221" i="10"/>
  <c r="H221" i="10" s="1"/>
  <c r="G220" i="10"/>
  <c r="H220" i="10" s="1"/>
  <c r="G219" i="10"/>
  <c r="H219" i="10" s="1"/>
  <c r="G218" i="10"/>
  <c r="H218" i="10" s="1"/>
  <c r="H217" i="10"/>
  <c r="G217" i="10"/>
  <c r="G216" i="10"/>
  <c r="H216" i="10" s="1"/>
  <c r="H215" i="10"/>
  <c r="G215" i="10"/>
  <c r="G214" i="10"/>
  <c r="H214" i="10" s="1"/>
  <c r="H213" i="10"/>
  <c r="G213" i="10"/>
  <c r="G212" i="10"/>
  <c r="H212" i="10" s="1"/>
  <c r="G211" i="10"/>
  <c r="H211" i="10" s="1"/>
  <c r="G210" i="10"/>
  <c r="H210" i="10" s="1"/>
  <c r="G209" i="10"/>
  <c r="H209" i="10" s="1"/>
  <c r="H208" i="10"/>
  <c r="G208" i="10"/>
  <c r="G207" i="10"/>
  <c r="H207" i="10" s="1"/>
  <c r="G206" i="10"/>
  <c r="H206" i="10" s="1"/>
  <c r="G205" i="10"/>
  <c r="H205" i="10" s="1"/>
  <c r="H204" i="10"/>
  <c r="G204" i="10"/>
  <c r="G203" i="10"/>
  <c r="H203" i="10" s="1"/>
  <c r="G202" i="10"/>
  <c r="H202" i="10" s="1"/>
  <c r="H201" i="10"/>
  <c r="G201" i="10"/>
  <c r="G200" i="10"/>
  <c r="H200" i="10" s="1"/>
  <c r="H199" i="10"/>
  <c r="G199" i="10"/>
  <c r="G198" i="10"/>
  <c r="H198" i="10" s="1"/>
  <c r="G197" i="10"/>
  <c r="H197" i="10" s="1"/>
  <c r="G196" i="10"/>
  <c r="H196" i="10" s="1"/>
  <c r="H195" i="10"/>
  <c r="G195" i="10"/>
  <c r="G194" i="10"/>
  <c r="H194" i="10" s="1"/>
  <c r="G193" i="10"/>
  <c r="H193" i="10" s="1"/>
  <c r="H192" i="10"/>
  <c r="G192" i="10"/>
  <c r="G191" i="10"/>
  <c r="H191" i="10" s="1"/>
  <c r="G190" i="10"/>
  <c r="H190" i="10" s="1"/>
  <c r="G189" i="10"/>
  <c r="H189" i="10" s="1"/>
  <c r="G188" i="10"/>
  <c r="H188" i="10" s="1"/>
  <c r="G187" i="10"/>
  <c r="H187" i="10" s="1"/>
  <c r="G186" i="10"/>
  <c r="H186" i="10" s="1"/>
  <c r="H185" i="10"/>
  <c r="G185" i="10"/>
  <c r="G184" i="10"/>
  <c r="H184" i="10" s="1"/>
  <c r="H183" i="10"/>
  <c r="G183" i="10"/>
  <c r="G182" i="10"/>
  <c r="H182" i="10" s="1"/>
  <c r="H181" i="10"/>
  <c r="G181" i="10"/>
  <c r="G180" i="10"/>
  <c r="H180" i="10" s="1"/>
  <c r="G179" i="10"/>
  <c r="H179" i="10" s="1"/>
  <c r="G178" i="10"/>
  <c r="H178" i="10" s="1"/>
  <c r="G177" i="10"/>
  <c r="H177" i="10" s="1"/>
  <c r="H176" i="10"/>
  <c r="G176" i="10"/>
  <c r="G175" i="10"/>
  <c r="H175" i="10" s="1"/>
  <c r="G174" i="10"/>
  <c r="H174" i="10" s="1"/>
  <c r="G173" i="10"/>
  <c r="H173" i="10" s="1"/>
  <c r="H172" i="10"/>
  <c r="G172" i="10"/>
  <c r="G171" i="10"/>
  <c r="H171" i="10" s="1"/>
  <c r="G170" i="10"/>
  <c r="H170" i="10" s="1"/>
  <c r="H169" i="10"/>
  <c r="G169" i="10"/>
  <c r="G168" i="10"/>
  <c r="H168" i="10" s="1"/>
  <c r="H167" i="10"/>
  <c r="G167" i="10"/>
  <c r="G166" i="10"/>
  <c r="H166" i="10" s="1"/>
  <c r="G165" i="10"/>
  <c r="H165" i="10" s="1"/>
  <c r="G164" i="10"/>
  <c r="H164" i="10" s="1"/>
  <c r="H163" i="10"/>
  <c r="G163" i="10"/>
  <c r="G162" i="10"/>
  <c r="H162" i="10" s="1"/>
  <c r="G161" i="10"/>
  <c r="H161" i="10" s="1"/>
  <c r="H160" i="10"/>
  <c r="G160" i="10"/>
  <c r="G159" i="10"/>
  <c r="H159" i="10" s="1"/>
  <c r="G158" i="10"/>
  <c r="H158" i="10" s="1"/>
  <c r="G157" i="10"/>
  <c r="H157" i="10" s="1"/>
  <c r="G156" i="10"/>
  <c r="H156" i="10" s="1"/>
  <c r="G155" i="10"/>
  <c r="H155" i="10" s="1"/>
  <c r="G154" i="10"/>
  <c r="H154" i="10" s="1"/>
  <c r="H153" i="10"/>
  <c r="G153" i="10"/>
  <c r="G152" i="10"/>
  <c r="H152" i="10" s="1"/>
  <c r="H151" i="10"/>
  <c r="G151" i="10"/>
  <c r="G150" i="10"/>
  <c r="H150" i="10" s="1"/>
  <c r="H149" i="10"/>
  <c r="G149" i="10"/>
  <c r="G148" i="10"/>
  <c r="H148" i="10" s="1"/>
  <c r="H147" i="10"/>
  <c r="G147" i="10"/>
  <c r="G146" i="10"/>
  <c r="H146" i="10" s="1"/>
  <c r="G145" i="10"/>
  <c r="H145" i="10" s="1"/>
  <c r="H144" i="10"/>
  <c r="G144" i="10"/>
  <c r="G143" i="10"/>
  <c r="H143" i="10" s="1"/>
  <c r="G142" i="10"/>
  <c r="H142" i="10" s="1"/>
  <c r="G141" i="10"/>
  <c r="H141" i="10" s="1"/>
  <c r="H140" i="10"/>
  <c r="G140" i="10"/>
  <c r="G139" i="10"/>
  <c r="H139" i="10" s="1"/>
  <c r="G138" i="10"/>
  <c r="H138" i="10" s="1"/>
  <c r="H137" i="10"/>
  <c r="G137" i="10"/>
  <c r="G136" i="10"/>
  <c r="H136" i="10" s="1"/>
  <c r="H135" i="10"/>
  <c r="G135" i="10"/>
  <c r="G134" i="10"/>
  <c r="H134" i="10" s="1"/>
  <c r="G133" i="10"/>
  <c r="H133" i="10" s="1"/>
  <c r="G132" i="10"/>
  <c r="H132" i="10" s="1"/>
  <c r="H131" i="10"/>
  <c r="G131" i="10"/>
  <c r="G130" i="10"/>
  <c r="H130" i="10" s="1"/>
  <c r="G129" i="10"/>
  <c r="H129" i="10" s="1"/>
  <c r="H128" i="10"/>
  <c r="G128" i="10"/>
  <c r="G127" i="10"/>
  <c r="H127" i="10" s="1"/>
  <c r="G126" i="10"/>
  <c r="H126" i="10" s="1"/>
  <c r="G125" i="10"/>
  <c r="H125" i="10" s="1"/>
  <c r="G124" i="10"/>
  <c r="H124" i="10" s="1"/>
  <c r="G123" i="10"/>
  <c r="H123" i="10" s="1"/>
  <c r="G122" i="10"/>
  <c r="H122" i="10" s="1"/>
  <c r="H121" i="10"/>
  <c r="G121" i="10"/>
  <c r="G120" i="10"/>
  <c r="H120" i="10" s="1"/>
  <c r="H119" i="10"/>
  <c r="G119" i="10"/>
  <c r="G118" i="10"/>
  <c r="H118" i="10" s="1"/>
  <c r="H117" i="10"/>
  <c r="G117" i="10"/>
  <c r="G116" i="10"/>
  <c r="H116" i="10" s="1"/>
  <c r="G115" i="10"/>
  <c r="H115" i="10" s="1"/>
  <c r="G114" i="10"/>
  <c r="H114" i="10" s="1"/>
  <c r="G113" i="10"/>
  <c r="H113" i="10" s="1"/>
  <c r="H112" i="10"/>
  <c r="G112" i="10"/>
  <c r="G111" i="10"/>
  <c r="H111" i="10" s="1"/>
  <c r="G110" i="10"/>
  <c r="H110" i="10" s="1"/>
  <c r="G109" i="10"/>
  <c r="H109" i="10" s="1"/>
  <c r="H108" i="10"/>
  <c r="G108" i="10"/>
  <c r="G107" i="10"/>
  <c r="H107" i="10" s="1"/>
  <c r="G106" i="10"/>
  <c r="H106" i="10" s="1"/>
  <c r="H105" i="10"/>
  <c r="G105" i="10"/>
  <c r="G104" i="10"/>
  <c r="H104" i="10" s="1"/>
  <c r="H103" i="10"/>
  <c r="G103" i="10"/>
  <c r="G102" i="10"/>
  <c r="H102" i="10" s="1"/>
  <c r="G101" i="10"/>
  <c r="H101" i="10" s="1"/>
  <c r="G100" i="10"/>
  <c r="H100" i="10" s="1"/>
  <c r="H99" i="10"/>
  <c r="G99" i="10"/>
  <c r="G98" i="10"/>
  <c r="H98" i="10" s="1"/>
  <c r="G97" i="10"/>
  <c r="H97" i="10" s="1"/>
  <c r="H96" i="10"/>
  <c r="G96" i="10"/>
  <c r="G95" i="10"/>
  <c r="H95" i="10" s="1"/>
  <c r="G94" i="10"/>
  <c r="H94" i="10" s="1"/>
  <c r="G93" i="10"/>
  <c r="H93" i="10" s="1"/>
  <c r="G92" i="10"/>
  <c r="H92" i="10" s="1"/>
  <c r="G91" i="10"/>
  <c r="H91" i="10" s="1"/>
  <c r="G90" i="10"/>
  <c r="H90" i="10" s="1"/>
  <c r="H89" i="10"/>
  <c r="G89" i="10"/>
  <c r="G88" i="10"/>
  <c r="H88" i="10" s="1"/>
  <c r="H87" i="10"/>
  <c r="G87" i="10"/>
  <c r="G86" i="10"/>
  <c r="H86" i="10" s="1"/>
  <c r="H85" i="10"/>
  <c r="G85" i="10"/>
  <c r="G84" i="10"/>
  <c r="H84" i="10" s="1"/>
  <c r="G83" i="10"/>
  <c r="H83" i="10" s="1"/>
  <c r="G82" i="10"/>
  <c r="H82" i="10" s="1"/>
  <c r="G81" i="10"/>
  <c r="H81" i="10" s="1"/>
  <c r="H80" i="10"/>
  <c r="G80" i="10"/>
  <c r="G79" i="10"/>
  <c r="H79" i="10" s="1"/>
  <c r="H78" i="10"/>
  <c r="G78" i="10"/>
  <c r="G77" i="10"/>
  <c r="H77" i="10" s="1"/>
  <c r="H76" i="10"/>
  <c r="G76" i="10"/>
  <c r="G75" i="10"/>
  <c r="H75" i="10" s="1"/>
  <c r="H74" i="10"/>
  <c r="G74" i="10"/>
  <c r="G73" i="10"/>
  <c r="H73" i="10" s="1"/>
  <c r="H72" i="10"/>
  <c r="G72" i="10"/>
  <c r="G71" i="10"/>
  <c r="H71" i="10" s="1"/>
  <c r="H70" i="10"/>
  <c r="G70" i="10"/>
  <c r="G69" i="10"/>
  <c r="H69" i="10" s="1"/>
  <c r="H68" i="10"/>
  <c r="G68" i="10"/>
  <c r="G67" i="10"/>
  <c r="H67" i="10" s="1"/>
  <c r="H66" i="10"/>
  <c r="G66" i="10"/>
  <c r="G65" i="10"/>
  <c r="H65" i="10" s="1"/>
  <c r="H64" i="10"/>
  <c r="G64" i="10"/>
  <c r="G63" i="10"/>
  <c r="H63" i="10" s="1"/>
  <c r="H62" i="10"/>
  <c r="G62" i="10"/>
  <c r="G61" i="10"/>
  <c r="H61" i="10" s="1"/>
  <c r="H60" i="10"/>
  <c r="G60" i="10"/>
  <c r="G59" i="10"/>
  <c r="H59" i="10" s="1"/>
  <c r="H58" i="10"/>
  <c r="G58" i="10"/>
  <c r="G57" i="10"/>
  <c r="H57" i="10" s="1"/>
  <c r="H56" i="10"/>
  <c r="G56" i="10"/>
  <c r="G55" i="10"/>
  <c r="H55" i="10" s="1"/>
  <c r="H54" i="10"/>
  <c r="G54" i="10"/>
  <c r="G53" i="10"/>
  <c r="H53" i="10" s="1"/>
  <c r="H52" i="10"/>
  <c r="G52" i="10"/>
  <c r="G51" i="10"/>
  <c r="H51" i="10" s="1"/>
  <c r="H50" i="10"/>
  <c r="G50" i="10"/>
  <c r="G49" i="10"/>
  <c r="H49" i="10" s="1"/>
  <c r="H48" i="10"/>
  <c r="G48" i="10"/>
  <c r="G47" i="10"/>
  <c r="H47" i="10" s="1"/>
  <c r="H46" i="10"/>
  <c r="G46" i="10"/>
  <c r="G45" i="10"/>
  <c r="H45" i="10" s="1"/>
  <c r="H44" i="10"/>
  <c r="G44" i="10"/>
  <c r="G43" i="10"/>
  <c r="H43" i="10" s="1"/>
  <c r="H42" i="10"/>
  <c r="G42" i="10"/>
  <c r="G41" i="10"/>
  <c r="H41" i="10" s="1"/>
  <c r="H40" i="10"/>
  <c r="G40" i="10"/>
  <c r="G39" i="10"/>
  <c r="H39" i="10" s="1"/>
  <c r="H38" i="10"/>
  <c r="G38" i="10"/>
  <c r="G37" i="10"/>
  <c r="H37" i="10" s="1"/>
  <c r="H36" i="10"/>
  <c r="G36" i="10"/>
  <c r="G35" i="10"/>
  <c r="H35" i="10" s="1"/>
  <c r="H34" i="10"/>
  <c r="G34" i="10"/>
  <c r="G33" i="10"/>
  <c r="H33" i="10" s="1"/>
  <c r="H32" i="10"/>
  <c r="G32" i="10"/>
  <c r="G31" i="10"/>
  <c r="H31" i="10" s="1"/>
  <c r="H30" i="10"/>
  <c r="G30" i="10"/>
  <c r="G29" i="10"/>
  <c r="H29" i="10" s="1"/>
  <c r="H28" i="10"/>
  <c r="G28" i="10"/>
  <c r="G27" i="10"/>
  <c r="H27" i="10" s="1"/>
  <c r="H26" i="10"/>
  <c r="G26" i="10"/>
  <c r="G25" i="10"/>
  <c r="H25" i="10" s="1"/>
  <c r="H24" i="10"/>
  <c r="G24" i="10"/>
  <c r="G23" i="10"/>
  <c r="H23" i="10" s="1"/>
  <c r="H22" i="10"/>
  <c r="G22" i="10"/>
  <c r="G21" i="10"/>
  <c r="H21" i="10" s="1"/>
  <c r="H20" i="10"/>
  <c r="G20" i="10"/>
  <c r="G19" i="10"/>
  <c r="H19" i="10" s="1"/>
  <c r="H18" i="10"/>
  <c r="G18" i="10"/>
  <c r="G17" i="10"/>
  <c r="H17" i="10" s="1"/>
  <c r="H16" i="10"/>
  <c r="G16" i="10"/>
  <c r="G15" i="10"/>
  <c r="H15" i="10" s="1"/>
  <c r="H14" i="10"/>
  <c r="G14" i="10"/>
  <c r="G13" i="10"/>
  <c r="H13" i="10" s="1"/>
  <c r="H12" i="10"/>
  <c r="G12" i="10"/>
  <c r="G11" i="10"/>
  <c r="H11" i="10" s="1"/>
  <c r="H10" i="10"/>
  <c r="G10" i="10"/>
  <c r="G9" i="10"/>
  <c r="H9" i="10" s="1"/>
  <c r="H8" i="10"/>
  <c r="G8" i="10"/>
  <c r="G7" i="10"/>
  <c r="H7" i="10" s="1"/>
  <c r="H6" i="10"/>
  <c r="G6" i="10"/>
  <c r="G5" i="10"/>
  <c r="H5" i="10" s="1"/>
  <c r="H4" i="10"/>
  <c r="G4" i="10"/>
  <c r="G3" i="10"/>
  <c r="H3" i="10" s="1"/>
  <c r="H2" i="10"/>
  <c r="G2" i="10"/>
  <c r="D23" i="5"/>
  <c r="D22" i="5"/>
  <c r="D21" i="5"/>
  <c r="D20" i="5"/>
  <c r="D19" i="5"/>
  <c r="D18" i="5"/>
  <c r="D17" i="5"/>
  <c r="D16" i="5"/>
  <c r="D15" i="5"/>
  <c r="D14" i="5"/>
  <c r="D13" i="5"/>
  <c r="D12" i="5"/>
  <c r="D11" i="5"/>
  <c r="D10" i="5"/>
  <c r="D9" i="5"/>
  <c r="D8" i="5"/>
  <c r="D7" i="5"/>
  <c r="D6" i="5"/>
  <c r="D5" i="5"/>
  <c r="D4" i="5"/>
  <c r="D3" i="5"/>
  <c r="D2" i="5"/>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 r="G278" i="3"/>
  <c r="G274" i="3"/>
  <c r="N273" i="3"/>
  <c r="M273" i="3"/>
  <c r="G273" i="3"/>
  <c r="N272" i="3"/>
  <c r="M272" i="3"/>
  <c r="G272" i="3"/>
  <c r="N271" i="3"/>
  <c r="M271" i="3"/>
  <c r="G271" i="3"/>
  <c r="M270" i="3"/>
  <c r="N270" i="3" s="1"/>
  <c r="G270" i="3"/>
  <c r="N269" i="3"/>
  <c r="M269" i="3"/>
  <c r="G269" i="3"/>
  <c r="N268" i="3"/>
  <c r="M268" i="3"/>
  <c r="G268" i="3"/>
  <c r="M267" i="3"/>
  <c r="N267" i="3" s="1"/>
  <c r="G267" i="3"/>
  <c r="M266" i="3"/>
  <c r="N266" i="3" s="1"/>
  <c r="G266" i="3"/>
  <c r="N265" i="3"/>
  <c r="M265" i="3"/>
  <c r="G265" i="3"/>
  <c r="N264" i="3"/>
  <c r="M264" i="3"/>
  <c r="G264" i="3"/>
  <c r="N263" i="3"/>
  <c r="M263" i="3"/>
  <c r="G263" i="3"/>
  <c r="M262" i="3"/>
  <c r="N262" i="3" s="1"/>
  <c r="G262" i="3"/>
  <c r="N261" i="3"/>
  <c r="M261" i="3"/>
  <c r="G261" i="3"/>
  <c r="N260" i="3"/>
  <c r="M260" i="3"/>
  <c r="G260" i="3"/>
  <c r="N259" i="3"/>
  <c r="M259" i="3"/>
  <c r="G259" i="3"/>
  <c r="M258" i="3"/>
  <c r="N258" i="3" s="1"/>
  <c r="G258" i="3"/>
  <c r="N257" i="3"/>
  <c r="M257" i="3"/>
  <c r="G257" i="3"/>
  <c r="N256" i="3"/>
  <c r="M256" i="3"/>
  <c r="G256" i="3"/>
  <c r="N255" i="3"/>
  <c r="M255" i="3"/>
  <c r="G255" i="3"/>
  <c r="M254" i="3"/>
  <c r="N254" i="3" s="1"/>
  <c r="G254" i="3"/>
  <c r="N253" i="3"/>
  <c r="M253" i="3"/>
  <c r="G253" i="3"/>
  <c r="N252" i="3"/>
  <c r="M252" i="3"/>
  <c r="G252" i="3"/>
  <c r="M251" i="3"/>
  <c r="N251" i="3" s="1"/>
  <c r="G251" i="3"/>
  <c r="M250" i="3"/>
  <c r="N250" i="3" s="1"/>
  <c r="G250" i="3"/>
  <c r="N249" i="3"/>
  <c r="M249" i="3"/>
  <c r="G249" i="3"/>
  <c r="N248" i="3"/>
  <c r="M248" i="3"/>
  <c r="G248" i="3"/>
  <c r="N247" i="3"/>
  <c r="M247" i="3"/>
  <c r="G247" i="3"/>
  <c r="M246" i="3"/>
  <c r="N246" i="3" s="1"/>
  <c r="G246" i="3"/>
  <c r="N245" i="3"/>
  <c r="M245" i="3"/>
  <c r="G245" i="3"/>
  <c r="N244" i="3"/>
  <c r="M244" i="3"/>
  <c r="G244" i="3"/>
  <c r="N243" i="3"/>
  <c r="M243" i="3"/>
  <c r="G243" i="3"/>
  <c r="M242" i="3"/>
  <c r="N242" i="3" s="1"/>
  <c r="G242" i="3"/>
  <c r="N241" i="3"/>
  <c r="M241" i="3"/>
  <c r="G241" i="3"/>
  <c r="N240" i="3"/>
  <c r="M240" i="3"/>
  <c r="G240" i="3"/>
  <c r="N239" i="3"/>
  <c r="M239" i="3"/>
  <c r="G239" i="3"/>
  <c r="M238" i="3"/>
  <c r="N238" i="3" s="1"/>
  <c r="G238" i="3"/>
  <c r="N237" i="3"/>
  <c r="M237" i="3"/>
  <c r="G237" i="3"/>
  <c r="N236" i="3"/>
  <c r="M236" i="3"/>
  <c r="G236" i="3"/>
  <c r="M235" i="3"/>
  <c r="N235" i="3" s="1"/>
  <c r="N234" i="3"/>
  <c r="M234" i="3"/>
  <c r="G233" i="3"/>
  <c r="M232" i="3"/>
  <c r="N232" i="3" s="1"/>
  <c r="G232" i="3"/>
  <c r="N231" i="3"/>
  <c r="M231" i="3"/>
  <c r="N230" i="3"/>
  <c r="F230" i="3" s="1"/>
  <c r="G230" i="3" s="1"/>
  <c r="M230" i="3"/>
  <c r="M229" i="3"/>
  <c r="N229" i="3" s="1"/>
  <c r="N228" i="3"/>
  <c r="M228" i="3"/>
  <c r="N227" i="3"/>
  <c r="M227" i="3"/>
  <c r="N226" i="3"/>
  <c r="M226" i="3"/>
  <c r="F226" i="3"/>
  <c r="G226" i="3" s="1"/>
  <c r="N225" i="3"/>
  <c r="F224" i="3" s="1"/>
  <c r="G224" i="3" s="1"/>
  <c r="M225" i="3"/>
  <c r="N224" i="3"/>
  <c r="M224" i="3"/>
  <c r="M223" i="3"/>
  <c r="N223" i="3" s="1"/>
  <c r="N222" i="3"/>
  <c r="M222" i="3"/>
  <c r="M221" i="3"/>
  <c r="N221" i="3" s="1"/>
  <c r="M220" i="3"/>
  <c r="N220" i="3" s="1"/>
  <c r="N219" i="3"/>
  <c r="M219" i="3"/>
  <c r="M218" i="3"/>
  <c r="N218" i="3" s="1"/>
  <c r="G218" i="3"/>
  <c r="N217" i="3"/>
  <c r="M217" i="3"/>
  <c r="G217" i="3"/>
  <c r="N216" i="3"/>
  <c r="M216" i="3"/>
  <c r="G216" i="3"/>
  <c r="M215" i="3"/>
  <c r="N215" i="3" s="1"/>
  <c r="N214" i="3"/>
  <c r="M214" i="3"/>
  <c r="M213" i="3"/>
  <c r="N213" i="3" s="1"/>
  <c r="G213" i="3"/>
  <c r="N212" i="3"/>
  <c r="M212" i="3"/>
  <c r="G212" i="3"/>
  <c r="N211" i="3"/>
  <c r="M211" i="3"/>
  <c r="G211" i="3"/>
  <c r="M210" i="3"/>
  <c r="N210" i="3" s="1"/>
  <c r="G210" i="3"/>
  <c r="M209" i="3"/>
  <c r="N209" i="3" s="1"/>
  <c r="G209" i="3"/>
  <c r="P208" i="3"/>
  <c r="M208" i="3"/>
  <c r="N208" i="3" s="1"/>
  <c r="G208" i="3"/>
  <c r="M207" i="3"/>
  <c r="N207" i="3" s="1"/>
  <c r="N206" i="3"/>
  <c r="M206" i="3"/>
  <c r="M205" i="3"/>
  <c r="N205" i="3" s="1"/>
  <c r="N204" i="3"/>
  <c r="M204" i="3"/>
  <c r="N203" i="3"/>
  <c r="M203" i="3"/>
  <c r="M202" i="3"/>
  <c r="N202" i="3" s="1"/>
  <c r="F202" i="3" s="1"/>
  <c r="G202" i="3" s="1"/>
  <c r="N201" i="3"/>
  <c r="M201" i="3"/>
  <c r="N200" i="3"/>
  <c r="M200" i="3"/>
  <c r="F200" i="3"/>
  <c r="G200" i="3" s="1"/>
  <c r="N199" i="3"/>
  <c r="M199" i="3"/>
  <c r="N198" i="3"/>
  <c r="M198" i="3"/>
  <c r="N197" i="3"/>
  <c r="M197" i="3"/>
  <c r="G197" i="3"/>
  <c r="M196" i="3"/>
  <c r="N196" i="3" s="1"/>
  <c r="G196" i="3"/>
  <c r="N195" i="3"/>
  <c r="M195" i="3"/>
  <c r="G195" i="3"/>
  <c r="M194" i="3"/>
  <c r="N194" i="3" s="1"/>
  <c r="G194" i="3"/>
  <c r="N193" i="3"/>
  <c r="M193" i="3"/>
  <c r="G193" i="3"/>
  <c r="M192" i="3"/>
  <c r="N192" i="3" s="1"/>
  <c r="G192" i="3"/>
  <c r="M191" i="3"/>
  <c r="N191" i="3" s="1"/>
  <c r="G191" i="3"/>
  <c r="N190" i="3"/>
  <c r="M190" i="3"/>
  <c r="G190" i="3"/>
  <c r="M189" i="3"/>
  <c r="N189" i="3" s="1"/>
  <c r="G189" i="3"/>
  <c r="M188" i="3"/>
  <c r="N188" i="3" s="1"/>
  <c r="G188" i="3"/>
  <c r="N187" i="3"/>
  <c r="M187" i="3"/>
  <c r="G187" i="3"/>
  <c r="N186" i="3"/>
  <c r="M186" i="3"/>
  <c r="G186" i="3"/>
  <c r="N185" i="3"/>
  <c r="M185" i="3"/>
  <c r="G185" i="3"/>
  <c r="M184" i="3"/>
  <c r="N184" i="3" s="1"/>
  <c r="G184" i="3"/>
  <c r="N183" i="3"/>
  <c r="M183" i="3"/>
  <c r="N182" i="3"/>
  <c r="M182" i="3"/>
  <c r="N181" i="3"/>
  <c r="M181" i="3"/>
  <c r="M180" i="3"/>
  <c r="N180" i="3" s="1"/>
  <c r="F180" i="3" s="1"/>
  <c r="G180" i="3" s="1"/>
  <c r="N179" i="3"/>
  <c r="M179" i="3"/>
  <c r="M178" i="3"/>
  <c r="N178" i="3" s="1"/>
  <c r="F178" i="3" s="1"/>
  <c r="G178" i="3" s="1"/>
  <c r="N177" i="3"/>
  <c r="M177" i="3"/>
  <c r="G177" i="3"/>
  <c r="M176" i="3"/>
  <c r="N176" i="3" s="1"/>
  <c r="G176" i="3"/>
  <c r="N175" i="3"/>
  <c r="M175" i="3"/>
  <c r="G175" i="3"/>
  <c r="N174" i="3"/>
  <c r="F173" i="3" s="1"/>
  <c r="G173" i="3" s="1"/>
  <c r="M174" i="3"/>
  <c r="M173" i="3"/>
  <c r="N173" i="3" s="1"/>
  <c r="N172" i="3"/>
  <c r="M172" i="3"/>
  <c r="G172" i="3"/>
  <c r="N171" i="3"/>
  <c r="M171" i="3"/>
  <c r="G171" i="3"/>
  <c r="M170" i="3"/>
  <c r="N170" i="3" s="1"/>
  <c r="F168" i="3" s="1"/>
  <c r="G168" i="3" s="1"/>
  <c r="N169" i="3"/>
  <c r="M169" i="3"/>
  <c r="N168" i="3"/>
  <c r="M168" i="3"/>
  <c r="M167" i="3"/>
  <c r="N167" i="3" s="1"/>
  <c r="G167" i="3"/>
  <c r="N166" i="3"/>
  <c r="M166" i="3"/>
  <c r="G166" i="3"/>
  <c r="M165" i="3"/>
  <c r="N165" i="3" s="1"/>
  <c r="G165" i="3"/>
  <c r="M164" i="3"/>
  <c r="N164" i="3" s="1"/>
  <c r="G164" i="3"/>
  <c r="N163" i="3"/>
  <c r="M163" i="3"/>
  <c r="G163" i="3"/>
  <c r="M162" i="3"/>
  <c r="N162" i="3" s="1"/>
  <c r="G162" i="3"/>
  <c r="N161" i="3"/>
  <c r="M161" i="3"/>
  <c r="N160" i="3"/>
  <c r="M160" i="3"/>
  <c r="M159" i="3"/>
  <c r="N159" i="3" s="1"/>
  <c r="F159" i="3"/>
  <c r="G159" i="3" s="1"/>
  <c r="M158" i="3"/>
  <c r="N158" i="3" s="1"/>
  <c r="G158" i="3"/>
  <c r="N157" i="3"/>
  <c r="M157" i="3"/>
  <c r="G157" i="3"/>
  <c r="M156" i="3"/>
  <c r="N156" i="3" s="1"/>
  <c r="G156" i="3"/>
  <c r="N155" i="3"/>
  <c r="M155" i="3"/>
  <c r="G155" i="3"/>
  <c r="M154" i="3"/>
  <c r="N154" i="3" s="1"/>
  <c r="G154" i="3"/>
  <c r="M153" i="3"/>
  <c r="N153" i="3" s="1"/>
  <c r="M152" i="3"/>
  <c r="N152" i="3" s="1"/>
  <c r="F152" i="3" s="1"/>
  <c r="G152" i="3" s="1"/>
  <c r="M151" i="3"/>
  <c r="N151" i="3" s="1"/>
  <c r="N150" i="3"/>
  <c r="M150" i="3"/>
  <c r="M149" i="3"/>
  <c r="N149" i="3" s="1"/>
  <c r="M148" i="3"/>
  <c r="N148" i="3" s="1"/>
  <c r="M147" i="3"/>
  <c r="N147" i="3" s="1"/>
  <c r="F147" i="3" s="1"/>
  <c r="G147" i="3" s="1"/>
  <c r="N146" i="3"/>
  <c r="M146" i="3"/>
  <c r="M145" i="3"/>
  <c r="N145" i="3" s="1"/>
  <c r="M144" i="3"/>
  <c r="N144" i="3" s="1"/>
  <c r="N143" i="3"/>
  <c r="M143" i="3"/>
  <c r="M142" i="3"/>
  <c r="N142" i="3" s="1"/>
  <c r="M141" i="3"/>
  <c r="N141" i="3" s="1"/>
  <c r="F141" i="3" s="1"/>
  <c r="G141" i="3" s="1"/>
  <c r="N140" i="3"/>
  <c r="M140" i="3"/>
  <c r="G140" i="3"/>
  <c r="N139" i="3"/>
  <c r="M139" i="3"/>
  <c r="G139" i="3"/>
  <c r="N138" i="3"/>
  <c r="M138" i="3"/>
  <c r="G138" i="3"/>
  <c r="M137" i="3"/>
  <c r="N137" i="3" s="1"/>
  <c r="G137" i="3"/>
  <c r="N136" i="3"/>
  <c r="M136" i="3"/>
  <c r="N135" i="3"/>
  <c r="M135" i="3"/>
  <c r="M134" i="3"/>
  <c r="N134" i="3" s="1"/>
  <c r="N133" i="3"/>
  <c r="M133" i="3"/>
  <c r="N132" i="3"/>
  <c r="M132" i="3"/>
  <c r="G132" i="3"/>
  <c r="M131" i="3"/>
  <c r="N131" i="3" s="1"/>
  <c r="G131" i="3"/>
  <c r="N130" i="3"/>
  <c r="M130" i="3"/>
  <c r="G130" i="3"/>
  <c r="M129" i="3"/>
  <c r="N129" i="3" s="1"/>
  <c r="G129" i="3"/>
  <c r="M128" i="3"/>
  <c r="N128" i="3" s="1"/>
  <c r="G128" i="3"/>
  <c r="N127" i="3"/>
  <c r="M127" i="3"/>
  <c r="G127" i="3"/>
  <c r="N126" i="3"/>
  <c r="M126" i="3"/>
  <c r="M125" i="3"/>
  <c r="N125" i="3" s="1"/>
  <c r="M124" i="3"/>
  <c r="N124" i="3" s="1"/>
  <c r="M123" i="3"/>
  <c r="N123" i="3" s="1"/>
  <c r="N122" i="3"/>
  <c r="M122" i="3"/>
  <c r="M121" i="3"/>
  <c r="N121" i="3" s="1"/>
  <c r="F120" i="3" s="1"/>
  <c r="G120" i="3" s="1"/>
  <c r="N120" i="3"/>
  <c r="M120" i="3"/>
  <c r="N119" i="3"/>
  <c r="M119" i="3"/>
  <c r="G119" i="3"/>
  <c r="N118" i="3"/>
  <c r="M118" i="3"/>
  <c r="M117" i="3"/>
  <c r="N117" i="3" s="1"/>
  <c r="M116" i="3"/>
  <c r="N116" i="3" s="1"/>
  <c r="F116" i="3" s="1"/>
  <c r="G116" i="3" s="1"/>
  <c r="N115" i="3"/>
  <c r="M115" i="3"/>
  <c r="M114" i="3"/>
  <c r="N114" i="3" s="1"/>
  <c r="G114" i="3"/>
  <c r="F114" i="3"/>
  <c r="N113" i="3"/>
  <c r="M113" i="3"/>
  <c r="G113" i="3"/>
  <c r="N112" i="3"/>
  <c r="M112" i="3"/>
  <c r="M111" i="3"/>
  <c r="N111" i="3" s="1"/>
  <c r="F111" i="3" s="1"/>
  <c r="G111" i="3" s="1"/>
  <c r="N110" i="3"/>
  <c r="M110" i="3"/>
  <c r="N109" i="3"/>
  <c r="M109" i="3"/>
  <c r="F109" i="3"/>
  <c r="G109" i="3" s="1"/>
  <c r="M108" i="3"/>
  <c r="N108" i="3" s="1"/>
  <c r="N107" i="3"/>
  <c r="M107" i="3"/>
  <c r="M106" i="3"/>
  <c r="N106" i="3" s="1"/>
  <c r="N105" i="3"/>
  <c r="M105" i="3"/>
  <c r="N104" i="3"/>
  <c r="M104" i="3"/>
  <c r="M103" i="3"/>
  <c r="N103" i="3" s="1"/>
  <c r="F103" i="3"/>
  <c r="G103" i="3" s="1"/>
  <c r="M102" i="3"/>
  <c r="N102" i="3" s="1"/>
  <c r="M101" i="3"/>
  <c r="N101" i="3" s="1"/>
  <c r="F100" i="3" s="1"/>
  <c r="G100" i="3" s="1"/>
  <c r="M100" i="3"/>
  <c r="N100" i="3" s="1"/>
  <c r="N99" i="3"/>
  <c r="M99" i="3"/>
  <c r="N98" i="3"/>
  <c r="M98" i="3"/>
  <c r="M97" i="3"/>
  <c r="N97" i="3" s="1"/>
  <c r="F97" i="3" s="1"/>
  <c r="G97" i="3" s="1"/>
  <c r="M96" i="3"/>
  <c r="N96" i="3" s="1"/>
  <c r="M95" i="3"/>
  <c r="N95" i="3" s="1"/>
  <c r="M94" i="3"/>
  <c r="N94" i="3" s="1"/>
  <c r="F94" i="3" s="1"/>
  <c r="G94" i="3" s="1"/>
  <c r="M93" i="3"/>
  <c r="N93" i="3" s="1"/>
  <c r="N92" i="3"/>
  <c r="M92" i="3"/>
  <c r="M91" i="3"/>
  <c r="N91" i="3" s="1"/>
  <c r="N90" i="3"/>
  <c r="M90" i="3"/>
  <c r="G90" i="3"/>
  <c r="N89" i="3"/>
  <c r="M89" i="3"/>
  <c r="M88" i="3"/>
  <c r="N88" i="3" s="1"/>
  <c r="M87" i="3"/>
  <c r="N87" i="3" s="1"/>
  <c r="F87" i="3" s="1"/>
  <c r="G87" i="3" s="1"/>
  <c r="N86" i="3"/>
  <c r="M86" i="3"/>
  <c r="G86" i="3"/>
  <c r="N85" i="3"/>
  <c r="M85" i="3"/>
  <c r="N84" i="3"/>
  <c r="F84" i="3" s="1"/>
  <c r="G84" i="3" s="1"/>
  <c r="M84" i="3"/>
  <c r="M83" i="3"/>
  <c r="N83" i="3" s="1"/>
  <c r="M82" i="3"/>
  <c r="N82" i="3" s="1"/>
  <c r="M81" i="3"/>
  <c r="N81" i="3" s="1"/>
  <c r="M80" i="3"/>
  <c r="N80" i="3" s="1"/>
  <c r="G80" i="3"/>
  <c r="M79" i="3"/>
  <c r="N79" i="3" s="1"/>
  <c r="G79" i="3"/>
  <c r="N78" i="3"/>
  <c r="M78" i="3"/>
  <c r="M77" i="3"/>
  <c r="N77" i="3" s="1"/>
  <c r="F77" i="3"/>
  <c r="G77" i="3" s="1"/>
  <c r="M76" i="3"/>
  <c r="N76" i="3" s="1"/>
  <c r="G76" i="3"/>
  <c r="N75" i="3"/>
  <c r="M75" i="3"/>
  <c r="M74" i="3"/>
  <c r="N74" i="3" s="1"/>
  <c r="M73" i="3"/>
  <c r="N73" i="3" s="1"/>
  <c r="F73" i="3" s="1"/>
  <c r="G73" i="3" s="1"/>
  <c r="N72" i="3"/>
  <c r="M72" i="3"/>
  <c r="M71" i="3"/>
  <c r="N71" i="3" s="1"/>
  <c r="M70" i="3"/>
  <c r="N70" i="3" s="1"/>
  <c r="F70" i="3" s="1"/>
  <c r="G70" i="3"/>
  <c r="N69" i="3"/>
  <c r="M69" i="3"/>
  <c r="G69" i="3"/>
  <c r="N68" i="3"/>
  <c r="M68" i="3"/>
  <c r="M67" i="3"/>
  <c r="N67" i="3" s="1"/>
  <c r="F67" i="3" s="1"/>
  <c r="G67" i="3" s="1"/>
  <c r="M66" i="3"/>
  <c r="N66" i="3" s="1"/>
  <c r="N65" i="3"/>
  <c r="F65" i="3" s="1"/>
  <c r="G65" i="3" s="1"/>
  <c r="M65" i="3"/>
  <c r="N64" i="3"/>
  <c r="M64" i="3"/>
  <c r="G64" i="3"/>
  <c r="M63" i="3"/>
  <c r="N63" i="3" s="1"/>
  <c r="N62" i="3"/>
  <c r="M62" i="3"/>
  <c r="M61" i="3"/>
  <c r="N61" i="3" s="1"/>
  <c r="F61" i="3" s="1"/>
  <c r="G61" i="3" s="1"/>
  <c r="N60" i="3"/>
  <c r="M60" i="3"/>
  <c r="N59" i="3"/>
  <c r="M59" i="3"/>
  <c r="P58" i="3"/>
  <c r="M58" i="3"/>
  <c r="N58" i="3" s="1"/>
  <c r="F58" i="3" s="1"/>
  <c r="G58" i="3" s="1"/>
  <c r="N57" i="3"/>
  <c r="M57" i="3"/>
  <c r="G57" i="3"/>
  <c r="N56" i="3"/>
  <c r="M56" i="3"/>
  <c r="G56" i="3"/>
  <c r="M55" i="3"/>
  <c r="N55" i="3" s="1"/>
  <c r="M54" i="3"/>
  <c r="N54" i="3" s="1"/>
  <c r="G54" i="3"/>
  <c r="N53" i="3"/>
  <c r="M53" i="3"/>
  <c r="G53" i="3"/>
  <c r="M52" i="3"/>
  <c r="N52" i="3" s="1"/>
  <c r="G52" i="3"/>
  <c r="M51" i="3"/>
  <c r="N51" i="3" s="1"/>
  <c r="M50" i="3"/>
  <c r="N50" i="3" s="1"/>
  <c r="M49" i="3"/>
  <c r="N49" i="3" s="1"/>
  <c r="N48" i="3"/>
  <c r="M48" i="3"/>
  <c r="N47" i="3"/>
  <c r="M47" i="3"/>
  <c r="N46" i="3"/>
  <c r="M46" i="3"/>
  <c r="N45" i="3"/>
  <c r="M45" i="3"/>
  <c r="N44" i="3"/>
  <c r="F44" i="3" s="1"/>
  <c r="G44" i="3" s="1"/>
  <c r="M44" i="3"/>
  <c r="M43" i="3"/>
  <c r="N43" i="3" s="1"/>
  <c r="G43" i="3"/>
  <c r="M42" i="3"/>
  <c r="N42" i="3" s="1"/>
  <c r="M41" i="3"/>
  <c r="N41" i="3" s="1"/>
  <c r="M40" i="3"/>
  <c r="N40" i="3" s="1"/>
  <c r="M39" i="3"/>
  <c r="N39" i="3" s="1"/>
  <c r="N38" i="3"/>
  <c r="M38" i="3"/>
  <c r="M37" i="3"/>
  <c r="N37" i="3" s="1"/>
  <c r="M36" i="3"/>
  <c r="N36" i="3" s="1"/>
  <c r="N35" i="3"/>
  <c r="M35" i="3"/>
  <c r="M34" i="3"/>
  <c r="N34" i="3" s="1"/>
  <c r="F34" i="3" s="1"/>
  <c r="G34" i="3" s="1"/>
  <c r="M33" i="3"/>
  <c r="N33" i="3" s="1"/>
  <c r="G33" i="3"/>
  <c r="M32" i="3"/>
  <c r="N32" i="3" s="1"/>
  <c r="N31" i="3"/>
  <c r="F31" i="3" s="1"/>
  <c r="G31" i="3" s="1"/>
  <c r="M31" i="3"/>
  <c r="N30" i="3"/>
  <c r="M30" i="3"/>
  <c r="G30" i="3"/>
  <c r="M29" i="3"/>
  <c r="N29" i="3" s="1"/>
  <c r="G29" i="3"/>
  <c r="N28" i="3"/>
  <c r="M28" i="3"/>
  <c r="N27" i="3"/>
  <c r="M27" i="3"/>
  <c r="M26" i="3"/>
  <c r="N26" i="3" s="1"/>
  <c r="F26" i="3" s="1"/>
  <c r="G26" i="3"/>
  <c r="N25" i="3"/>
  <c r="M25" i="3"/>
  <c r="N24" i="3"/>
  <c r="F24" i="3" s="1"/>
  <c r="G24" i="3" s="1"/>
  <c r="M24" i="3"/>
  <c r="N23" i="3"/>
  <c r="M23" i="3"/>
  <c r="G23" i="3"/>
  <c r="M22" i="3"/>
  <c r="N22" i="3" s="1"/>
  <c r="N21" i="3"/>
  <c r="M21" i="3"/>
  <c r="M20" i="3"/>
  <c r="N20" i="3" s="1"/>
  <c r="M19" i="3"/>
  <c r="N19" i="3" s="1"/>
  <c r="M18" i="3"/>
  <c r="N18" i="3" s="1"/>
  <c r="M17" i="3"/>
  <c r="N17" i="3" s="1"/>
  <c r="G17" i="3"/>
  <c r="N16" i="3"/>
  <c r="M16" i="3"/>
  <c r="G16" i="3"/>
  <c r="N15" i="3"/>
  <c r="M15" i="3"/>
  <c r="G15" i="3"/>
  <c r="N14" i="3"/>
  <c r="M14" i="3"/>
  <c r="G14" i="3"/>
  <c r="M13" i="3"/>
  <c r="N13" i="3" s="1"/>
  <c r="G13" i="3"/>
  <c r="M12" i="3"/>
  <c r="N12" i="3" s="1"/>
  <c r="G12" i="3"/>
  <c r="M11" i="3"/>
  <c r="N11" i="3" s="1"/>
  <c r="G11" i="3"/>
  <c r="N10" i="3"/>
  <c r="M10" i="3"/>
  <c r="G10" i="3"/>
  <c r="M9" i="3"/>
  <c r="N9" i="3" s="1"/>
  <c r="G9" i="3"/>
  <c r="N8" i="3"/>
  <c r="M8" i="3"/>
  <c r="G8" i="3"/>
  <c r="N7" i="3"/>
  <c r="M7" i="3"/>
  <c r="G7" i="3"/>
  <c r="N6" i="3"/>
  <c r="M6" i="3"/>
  <c r="G6" i="3"/>
  <c r="M5" i="3"/>
  <c r="N5" i="3" s="1"/>
  <c r="G5" i="3"/>
  <c r="M4" i="3"/>
  <c r="N4" i="3" s="1"/>
  <c r="G4" i="3"/>
  <c r="M3" i="3"/>
  <c r="N3" i="3" s="1"/>
  <c r="G3" i="3"/>
  <c r="N2" i="3"/>
  <c r="M2" i="3"/>
  <c r="G2" i="3"/>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I241" i="1"/>
  <c r="C241" i="1" s="1"/>
  <c r="D241" i="1" s="1"/>
  <c r="I240" i="1"/>
  <c r="C240" i="1" s="1"/>
  <c r="D240" i="1" s="1"/>
  <c r="I239" i="1"/>
  <c r="C239" i="1"/>
  <c r="D239" i="1" s="1"/>
  <c r="I238" i="1"/>
  <c r="C238" i="1" s="1"/>
  <c r="D238" i="1" s="1"/>
  <c r="I237" i="1"/>
  <c r="C237" i="1" s="1"/>
  <c r="D237" i="1" s="1"/>
  <c r="I236" i="1"/>
  <c r="C236" i="1"/>
  <c r="D236" i="1" s="1"/>
  <c r="I235" i="1"/>
  <c r="D235" i="1"/>
  <c r="C235" i="1"/>
  <c r="I234" i="1"/>
  <c r="C234" i="1" s="1"/>
  <c r="D234" i="1" s="1"/>
  <c r="I233" i="1"/>
  <c r="C233" i="1" s="1"/>
  <c r="D233" i="1"/>
  <c r="I232" i="1"/>
  <c r="C232" i="1" s="1"/>
  <c r="D232" i="1" s="1"/>
  <c r="I231" i="1"/>
  <c r="C231" i="1" s="1"/>
  <c r="D231" i="1" s="1"/>
  <c r="I230" i="1"/>
  <c r="C230" i="1" s="1"/>
  <c r="D230" i="1" s="1"/>
  <c r="I229" i="1"/>
  <c r="C229" i="1" s="1"/>
  <c r="D229" i="1" s="1"/>
  <c r="C228" i="1"/>
  <c r="D228" i="1" s="1"/>
  <c r="I227" i="1"/>
  <c r="C227" i="1" s="1"/>
  <c r="D227" i="1" s="1"/>
  <c r="I226" i="1"/>
  <c r="C226" i="1" s="1"/>
  <c r="D226" i="1" s="1"/>
  <c r="I225" i="1"/>
  <c r="C225" i="1"/>
  <c r="D225" i="1" s="1"/>
  <c r="I224" i="1"/>
  <c r="D224" i="1"/>
  <c r="C224" i="1"/>
  <c r="I223" i="1"/>
  <c r="C223" i="1" s="1"/>
  <c r="D223" i="1" s="1"/>
  <c r="I222" i="1"/>
  <c r="C222" i="1" s="1"/>
  <c r="D222" i="1" s="1"/>
  <c r="I221" i="1"/>
  <c r="C221" i="1" s="1"/>
  <c r="D221" i="1" s="1"/>
  <c r="I220" i="1"/>
  <c r="C220" i="1" s="1"/>
  <c r="D220" i="1" s="1"/>
  <c r="I219" i="1"/>
  <c r="C219" i="1" s="1"/>
  <c r="D219" i="1" s="1"/>
  <c r="I218" i="1"/>
  <c r="C218" i="1" s="1"/>
  <c r="D218" i="1" s="1"/>
  <c r="I217" i="1"/>
  <c r="C217" i="1"/>
  <c r="D217" i="1" s="1"/>
  <c r="I216" i="1"/>
  <c r="D216" i="1"/>
  <c r="C216" i="1"/>
  <c r="I215" i="1"/>
  <c r="C215" i="1" s="1"/>
  <c r="D215" i="1" s="1"/>
  <c r="I214" i="1"/>
  <c r="C214" i="1" s="1"/>
  <c r="D214" i="1" s="1"/>
  <c r="I213" i="1"/>
  <c r="C213" i="1" s="1"/>
  <c r="D213" i="1" s="1"/>
  <c r="D212" i="1"/>
  <c r="C212" i="1"/>
  <c r="I211" i="1"/>
  <c r="C211" i="1" s="1"/>
  <c r="D211" i="1"/>
  <c r="D210" i="1"/>
  <c r="C210" i="1"/>
  <c r="I209" i="1"/>
  <c r="C209" i="1" s="1"/>
  <c r="D209" i="1" s="1"/>
  <c r="I208" i="1"/>
  <c r="C208" i="1" s="1"/>
  <c r="D208" i="1" s="1"/>
  <c r="K207" i="1"/>
  <c r="I207" i="1"/>
  <c r="C207" i="1" s="1"/>
  <c r="D207" i="1" s="1"/>
  <c r="I206" i="1"/>
  <c r="C206" i="1"/>
  <c r="D206" i="1" s="1"/>
  <c r="I205" i="1"/>
  <c r="D205" i="1"/>
  <c r="C205" i="1"/>
  <c r="I204" i="1"/>
  <c r="C204" i="1" s="1"/>
  <c r="D204" i="1" s="1"/>
  <c r="I203" i="1"/>
  <c r="C203" i="1" s="1"/>
  <c r="D203" i="1" s="1"/>
  <c r="I202" i="1"/>
  <c r="C202" i="1" s="1"/>
  <c r="D202" i="1" s="1"/>
  <c r="I201" i="1"/>
  <c r="C201" i="1"/>
  <c r="D201" i="1" s="1"/>
  <c r="I200" i="1"/>
  <c r="C200" i="1" s="1"/>
  <c r="D200" i="1" s="1"/>
  <c r="I199" i="1"/>
  <c r="C199" i="1" s="1"/>
  <c r="D199" i="1" s="1"/>
  <c r="I198" i="1"/>
  <c r="C198" i="1"/>
  <c r="D198" i="1" s="1"/>
  <c r="I197" i="1"/>
  <c r="D197" i="1"/>
  <c r="C197" i="1"/>
  <c r="I196" i="1"/>
  <c r="C196" i="1" s="1"/>
  <c r="D196" i="1" s="1"/>
  <c r="I195" i="1"/>
  <c r="C195" i="1" s="1"/>
  <c r="D195" i="1" s="1"/>
  <c r="I194" i="1"/>
  <c r="C194" i="1" s="1"/>
  <c r="D194" i="1" s="1"/>
  <c r="I193" i="1"/>
  <c r="C193" i="1"/>
  <c r="D193" i="1" s="1"/>
  <c r="I192" i="1"/>
  <c r="C192" i="1" s="1"/>
  <c r="D192" i="1" s="1"/>
  <c r="I191" i="1"/>
  <c r="C191" i="1" s="1"/>
  <c r="D191" i="1" s="1"/>
  <c r="I190" i="1"/>
  <c r="C190" i="1"/>
  <c r="D190" i="1" s="1"/>
  <c r="I189" i="1"/>
  <c r="D189" i="1"/>
  <c r="C189" i="1"/>
  <c r="I188" i="1"/>
  <c r="C188" i="1" s="1"/>
  <c r="D188" i="1" s="1"/>
  <c r="I187" i="1"/>
  <c r="C187" i="1" s="1"/>
  <c r="D187" i="1" s="1"/>
  <c r="D186" i="1"/>
  <c r="C186" i="1"/>
  <c r="I185" i="1"/>
  <c r="C185" i="1" s="1"/>
  <c r="D185" i="1" s="1"/>
  <c r="I184" i="1"/>
  <c r="C184" i="1" s="1"/>
  <c r="D184" i="1"/>
  <c r="I183" i="1"/>
  <c r="C183" i="1" s="1"/>
  <c r="D183" i="1" s="1"/>
  <c r="I182" i="1"/>
  <c r="C182" i="1"/>
  <c r="D182" i="1" s="1"/>
  <c r="I181" i="1"/>
  <c r="C181" i="1" s="1"/>
  <c r="D181" i="1" s="1"/>
  <c r="I180" i="1"/>
  <c r="C180" i="1" s="1"/>
  <c r="D180" i="1" s="1"/>
  <c r="I179" i="1"/>
  <c r="C179" i="1"/>
  <c r="D179" i="1" s="1"/>
  <c r="I178" i="1"/>
  <c r="D178" i="1"/>
  <c r="C178" i="1"/>
  <c r="I177" i="1"/>
  <c r="C177" i="1" s="1"/>
  <c r="D177" i="1" s="1"/>
  <c r="I176" i="1"/>
  <c r="C176" i="1" s="1"/>
  <c r="D176" i="1" s="1"/>
  <c r="I175" i="1"/>
  <c r="C175" i="1" s="1"/>
  <c r="D175" i="1" s="1"/>
  <c r="I174" i="1"/>
  <c r="C174" i="1"/>
  <c r="D174" i="1" s="1"/>
  <c r="I173" i="1"/>
  <c r="C173" i="1" s="1"/>
  <c r="D173" i="1" s="1"/>
  <c r="I172" i="1"/>
  <c r="C172" i="1" s="1"/>
  <c r="D172" i="1" s="1"/>
  <c r="I171" i="1"/>
  <c r="C171" i="1"/>
  <c r="D171" i="1" s="1"/>
  <c r="I170" i="1"/>
  <c r="I169" i="1"/>
  <c r="C169" i="1" s="1"/>
  <c r="D169" i="1" s="1"/>
  <c r="I168" i="1"/>
  <c r="C168" i="1" s="1"/>
  <c r="D168" i="1" s="1"/>
  <c r="I167" i="1"/>
  <c r="C167" i="1" s="1"/>
  <c r="D167" i="1" s="1"/>
  <c r="I166" i="1"/>
  <c r="C166" i="1"/>
  <c r="D166" i="1" s="1"/>
  <c r="I165" i="1"/>
  <c r="C165" i="1" s="1"/>
  <c r="D165" i="1" s="1"/>
  <c r="I164" i="1"/>
  <c r="C170" i="1" s="1"/>
  <c r="D170" i="1" s="1"/>
  <c r="I163" i="1"/>
  <c r="C163" i="1"/>
  <c r="D163" i="1" s="1"/>
  <c r="I162" i="1"/>
  <c r="D162" i="1"/>
  <c r="C162" i="1"/>
  <c r="I161" i="1"/>
  <c r="C161" i="1" s="1"/>
  <c r="D161" i="1" s="1"/>
  <c r="I160" i="1"/>
  <c r="C160" i="1" s="1"/>
  <c r="D160" i="1" s="1"/>
  <c r="I159" i="1"/>
  <c r="C159" i="1" s="1"/>
  <c r="D159" i="1" s="1"/>
  <c r="I158" i="1"/>
  <c r="C158" i="1"/>
  <c r="D158" i="1" s="1"/>
  <c r="I157" i="1"/>
  <c r="C157" i="1" s="1"/>
  <c r="D157" i="1" s="1"/>
  <c r="I156" i="1"/>
  <c r="C156" i="1" s="1"/>
  <c r="D156" i="1" s="1"/>
  <c r="I155" i="1"/>
  <c r="C155" i="1"/>
  <c r="D155" i="1" s="1"/>
  <c r="I154" i="1"/>
  <c r="D154" i="1"/>
  <c r="C154" i="1"/>
  <c r="I153" i="1"/>
  <c r="C153" i="1" s="1"/>
  <c r="D153" i="1" s="1"/>
  <c r="I152" i="1"/>
  <c r="C152" i="1" s="1"/>
  <c r="D152" i="1" s="1"/>
  <c r="I151" i="1"/>
  <c r="C151" i="1" s="1"/>
  <c r="D151" i="1" s="1"/>
  <c r="I150" i="1"/>
  <c r="C150" i="1"/>
  <c r="D150" i="1" s="1"/>
  <c r="I149" i="1"/>
  <c r="C149" i="1" s="1"/>
  <c r="D149" i="1" s="1"/>
  <c r="I148" i="1"/>
  <c r="C148" i="1" s="1"/>
  <c r="D148" i="1" s="1"/>
  <c r="I147" i="1"/>
  <c r="C147" i="1"/>
  <c r="D147" i="1" s="1"/>
  <c r="I146" i="1"/>
  <c r="C146" i="1"/>
  <c r="D146" i="1" s="1"/>
  <c r="I145" i="1"/>
  <c r="C145" i="1" s="1"/>
  <c r="D145" i="1" s="1"/>
  <c r="I144" i="1"/>
  <c r="C144" i="1" s="1"/>
  <c r="D144" i="1" s="1"/>
  <c r="I143" i="1"/>
  <c r="C143" i="1" s="1"/>
  <c r="D143" i="1" s="1"/>
  <c r="I142" i="1"/>
  <c r="C142" i="1"/>
  <c r="D142" i="1" s="1"/>
  <c r="I141" i="1"/>
  <c r="C141" i="1"/>
  <c r="D141" i="1" s="1"/>
  <c r="I140" i="1"/>
  <c r="C140" i="1" s="1"/>
  <c r="D140" i="1"/>
  <c r="I139" i="1"/>
  <c r="C139" i="1"/>
  <c r="D139" i="1" s="1"/>
  <c r="I138" i="1"/>
  <c r="D138" i="1"/>
  <c r="C138" i="1"/>
  <c r="I137" i="1"/>
  <c r="C137" i="1" s="1"/>
  <c r="D137" i="1" s="1"/>
  <c r="I136" i="1"/>
  <c r="C136" i="1" s="1"/>
  <c r="D136" i="1"/>
  <c r="I135" i="1"/>
  <c r="C135" i="1" s="1"/>
  <c r="D135" i="1" s="1"/>
  <c r="I134" i="1"/>
  <c r="C134" i="1"/>
  <c r="D134" i="1" s="1"/>
  <c r="I133" i="1"/>
  <c r="C133" i="1" s="1"/>
  <c r="D133" i="1" s="1"/>
  <c r="I132" i="1"/>
  <c r="C132" i="1" s="1"/>
  <c r="D132" i="1" s="1"/>
  <c r="I131" i="1"/>
  <c r="C131" i="1"/>
  <c r="D131" i="1" s="1"/>
  <c r="I130" i="1"/>
  <c r="C130" i="1"/>
  <c r="D130" i="1" s="1"/>
  <c r="I129" i="1"/>
  <c r="C129" i="1" s="1"/>
  <c r="D129" i="1" s="1"/>
  <c r="I128" i="1"/>
  <c r="C128" i="1" s="1"/>
  <c r="D128" i="1" s="1"/>
  <c r="I127" i="1"/>
  <c r="C127" i="1"/>
  <c r="D127" i="1" s="1"/>
  <c r="I126" i="1"/>
  <c r="C126" i="1"/>
  <c r="D126" i="1" s="1"/>
  <c r="I125" i="1"/>
  <c r="C125" i="1"/>
  <c r="D125" i="1" s="1"/>
  <c r="I124" i="1"/>
  <c r="C124" i="1" s="1"/>
  <c r="D124" i="1" s="1"/>
  <c r="I123" i="1"/>
  <c r="C123" i="1"/>
  <c r="D123" i="1" s="1"/>
  <c r="I122" i="1"/>
  <c r="D122" i="1"/>
  <c r="C122" i="1"/>
  <c r="D121" i="1"/>
  <c r="C121" i="1"/>
  <c r="I120" i="1"/>
  <c r="C120" i="1"/>
  <c r="D120" i="1" s="1"/>
  <c r="I119" i="1"/>
  <c r="C119" i="1"/>
  <c r="D119" i="1" s="1"/>
  <c r="I118" i="1"/>
  <c r="C118" i="1" s="1"/>
  <c r="D118" i="1" s="1"/>
  <c r="I117" i="1"/>
  <c r="C117" i="1" s="1"/>
  <c r="D117" i="1" s="1"/>
  <c r="I116" i="1"/>
  <c r="C116" i="1"/>
  <c r="D116" i="1" s="1"/>
  <c r="I115" i="1"/>
  <c r="C115" i="1"/>
  <c r="D115" i="1" s="1"/>
  <c r="I114" i="1"/>
  <c r="C114" i="1"/>
  <c r="D114" i="1" s="1"/>
  <c r="I113" i="1"/>
  <c r="C113" i="1" s="1"/>
  <c r="D113" i="1" s="1"/>
  <c r="I112" i="1"/>
  <c r="C112" i="1"/>
  <c r="D112" i="1" s="1"/>
  <c r="I111" i="1"/>
  <c r="D111" i="1"/>
  <c r="C111" i="1"/>
  <c r="I110" i="1"/>
  <c r="C110" i="1" s="1"/>
  <c r="D110" i="1" s="1"/>
  <c r="I109" i="1"/>
  <c r="C109" i="1" s="1"/>
  <c r="D109" i="1" s="1"/>
  <c r="I108" i="1"/>
  <c r="D108" i="1"/>
  <c r="C108" i="1"/>
  <c r="I107" i="1"/>
  <c r="C107" i="1" s="1"/>
  <c r="D107" i="1" s="1"/>
  <c r="I106" i="1"/>
  <c r="C106" i="1"/>
  <c r="D106" i="1" s="1"/>
  <c r="I105" i="1"/>
  <c r="C105" i="1" s="1"/>
  <c r="D105" i="1" s="1"/>
  <c r="I104" i="1"/>
  <c r="C104" i="1"/>
  <c r="D104" i="1" s="1"/>
  <c r="I103" i="1"/>
  <c r="D103" i="1"/>
  <c r="C103" i="1"/>
  <c r="I102" i="1"/>
  <c r="C102" i="1" s="1"/>
  <c r="D102" i="1" s="1"/>
  <c r="I101" i="1"/>
  <c r="C101" i="1" s="1"/>
  <c r="D101" i="1" s="1"/>
  <c r="I100" i="1"/>
  <c r="D100" i="1"/>
  <c r="C100" i="1"/>
  <c r="I99" i="1"/>
  <c r="C99" i="1"/>
  <c r="D99" i="1" s="1"/>
  <c r="I98" i="1"/>
  <c r="C98" i="1" s="1"/>
  <c r="D98" i="1" s="1"/>
  <c r="D97" i="1"/>
  <c r="I96" i="1"/>
  <c r="C96" i="1" s="1"/>
  <c r="D96" i="1"/>
  <c r="I95" i="1"/>
  <c r="C95" i="1" s="1"/>
  <c r="D95" i="1"/>
  <c r="K94" i="1"/>
  <c r="I94" i="1"/>
  <c r="C94" i="1" s="1"/>
  <c r="D94" i="1" s="1"/>
  <c r="I93" i="1"/>
  <c r="D93" i="1"/>
  <c r="C93" i="1"/>
  <c r="I92" i="1"/>
  <c r="C92" i="1"/>
  <c r="D92" i="1" s="1"/>
  <c r="D91" i="1"/>
  <c r="C91" i="1"/>
  <c r="I90" i="1"/>
  <c r="D90" i="1"/>
  <c r="C90" i="1"/>
  <c r="I89" i="1"/>
  <c r="C89" i="1"/>
  <c r="D89" i="1" s="1"/>
  <c r="D88" i="1"/>
  <c r="C88" i="1"/>
  <c r="I87" i="1"/>
  <c r="D87" i="1"/>
  <c r="C87" i="1"/>
  <c r="I86" i="1"/>
  <c r="C86" i="1"/>
  <c r="D86" i="1" s="1"/>
  <c r="I85" i="1"/>
  <c r="C85" i="1" s="1"/>
  <c r="D85" i="1" s="1"/>
  <c r="I84" i="1"/>
  <c r="C84" i="1" s="1"/>
  <c r="D84" i="1"/>
  <c r="I83" i="1"/>
  <c r="D83" i="1"/>
  <c r="C83" i="1"/>
  <c r="I82" i="1"/>
  <c r="C82" i="1" s="1"/>
  <c r="D82" i="1" s="1"/>
  <c r="I81" i="1"/>
  <c r="C81" i="1"/>
  <c r="D81" i="1" s="1"/>
  <c r="I80" i="1"/>
  <c r="C80" i="1"/>
  <c r="D80" i="1" s="1"/>
  <c r="I79" i="1"/>
  <c r="D79" i="1"/>
  <c r="C79" i="1"/>
  <c r="I78" i="1"/>
  <c r="C78" i="1"/>
  <c r="D78" i="1" s="1"/>
  <c r="I77" i="1"/>
  <c r="C77" i="1" s="1"/>
  <c r="D77" i="1"/>
  <c r="I76" i="1"/>
  <c r="C76" i="1" s="1"/>
  <c r="D76" i="1"/>
  <c r="I75" i="1"/>
  <c r="C75" i="1" s="1"/>
  <c r="D75" i="1" s="1"/>
  <c r="I74" i="1"/>
  <c r="C74" i="1"/>
  <c r="D74" i="1" s="1"/>
  <c r="I73" i="1"/>
  <c r="C73" i="1" s="1"/>
  <c r="D73" i="1" s="1"/>
  <c r="I72" i="1"/>
  <c r="C72" i="1" s="1"/>
  <c r="D72" i="1" s="1"/>
  <c r="I71" i="1"/>
  <c r="D71" i="1"/>
  <c r="I70" i="1"/>
  <c r="C70" i="1"/>
  <c r="D70" i="1" s="1"/>
  <c r="I69" i="1"/>
  <c r="C69" i="1" s="1"/>
  <c r="D69" i="1" s="1"/>
  <c r="I68" i="1"/>
  <c r="C68" i="1"/>
  <c r="D68" i="1" s="1"/>
  <c r="I67" i="1"/>
  <c r="D67" i="1"/>
  <c r="C67" i="1"/>
  <c r="I66" i="1"/>
  <c r="C66" i="1" s="1"/>
  <c r="D66" i="1" s="1"/>
  <c r="I65" i="1"/>
  <c r="C65" i="1" s="1"/>
  <c r="D65" i="1"/>
  <c r="I64" i="1"/>
  <c r="D64" i="1"/>
  <c r="C64" i="1"/>
  <c r="I63" i="1"/>
  <c r="C63" i="1" s="1"/>
  <c r="D63" i="1" s="1"/>
  <c r="I62" i="1"/>
  <c r="C62" i="1"/>
  <c r="D62" i="1" s="1"/>
  <c r="I61" i="1"/>
  <c r="D61" i="1"/>
  <c r="C61" i="1"/>
  <c r="I60" i="1"/>
  <c r="C60" i="1" s="1"/>
  <c r="D60" i="1" s="1"/>
  <c r="I59" i="1"/>
  <c r="C59" i="1"/>
  <c r="D59" i="1" s="1"/>
  <c r="I58" i="1"/>
  <c r="C58" i="1" s="1"/>
  <c r="D58" i="1" s="1"/>
  <c r="I57" i="1"/>
  <c r="C57" i="1" s="1"/>
  <c r="D57" i="1" s="1"/>
  <c r="I56" i="1"/>
  <c r="C56" i="1"/>
  <c r="D56" i="1" s="1"/>
  <c r="I55" i="1"/>
  <c r="C55" i="1" s="1"/>
  <c r="D55" i="1" s="1"/>
  <c r="I54" i="1"/>
  <c r="C54" i="1" s="1"/>
  <c r="D54" i="1" s="1"/>
  <c r="I53" i="1"/>
  <c r="C53" i="1"/>
  <c r="D53" i="1" s="1"/>
  <c r="I52" i="1"/>
  <c r="C52" i="1" s="1"/>
  <c r="D52" i="1" s="1"/>
  <c r="I51" i="1"/>
  <c r="C51" i="1"/>
  <c r="D51" i="1" s="1"/>
  <c r="I50" i="1"/>
  <c r="C50" i="1"/>
  <c r="D50" i="1" s="1"/>
  <c r="I49" i="1"/>
  <c r="C49" i="1" s="1"/>
  <c r="D49" i="1"/>
  <c r="I48" i="1"/>
  <c r="C48" i="1" s="1"/>
  <c r="D48" i="1" s="1"/>
  <c r="I47" i="1"/>
  <c r="D47" i="1"/>
  <c r="C47" i="1"/>
  <c r="J47" i="1" s="1"/>
  <c r="I46" i="1"/>
  <c r="C46" i="1" s="1"/>
  <c r="D46" i="1" s="1"/>
  <c r="I45" i="1"/>
  <c r="C45" i="1"/>
  <c r="D45" i="1" s="1"/>
  <c r="I44" i="1"/>
  <c r="C44" i="1" s="1"/>
  <c r="D44" i="1" s="1"/>
  <c r="I43" i="1"/>
  <c r="C43" i="1" s="1"/>
  <c r="D43" i="1" s="1"/>
  <c r="I42" i="1"/>
  <c r="C42" i="1"/>
  <c r="D42" i="1" s="1"/>
  <c r="I41" i="1"/>
  <c r="C41" i="1" s="1"/>
  <c r="D41" i="1" s="1"/>
  <c r="I40" i="1"/>
  <c r="D40" i="1"/>
  <c r="C40" i="1"/>
  <c r="I39" i="1"/>
  <c r="D39" i="1"/>
  <c r="C39" i="1"/>
  <c r="I38" i="1"/>
  <c r="C38" i="1" s="1"/>
  <c r="D38" i="1" s="1"/>
  <c r="I37" i="1"/>
  <c r="C37" i="1"/>
  <c r="D37" i="1" s="1"/>
  <c r="I36" i="1"/>
  <c r="C36" i="1" s="1"/>
  <c r="D36" i="1" s="1"/>
  <c r="I35" i="1"/>
  <c r="C35" i="1" s="1"/>
  <c r="D35" i="1" s="1"/>
  <c r="I34" i="1"/>
  <c r="C34" i="1"/>
  <c r="D34" i="1" s="1"/>
  <c r="I33" i="1"/>
  <c r="C33" i="1" s="1"/>
  <c r="D33" i="1" s="1"/>
  <c r="I32" i="1"/>
  <c r="D32" i="1"/>
  <c r="C32" i="1"/>
  <c r="I31" i="1"/>
  <c r="D31" i="1"/>
  <c r="C31" i="1"/>
  <c r="I30" i="1"/>
  <c r="C30" i="1" s="1"/>
  <c r="D30" i="1" s="1"/>
  <c r="I29" i="1"/>
  <c r="C29" i="1" s="1"/>
  <c r="I28" i="1"/>
  <c r="D28" i="1"/>
  <c r="C28" i="1"/>
  <c r="I27" i="1"/>
  <c r="C27" i="1" s="1"/>
  <c r="D27" i="1" s="1"/>
  <c r="I26" i="1"/>
  <c r="C26" i="1"/>
  <c r="D26" i="1" s="1"/>
  <c r="I25" i="1"/>
  <c r="C25" i="1" s="1"/>
  <c r="D25" i="1" s="1"/>
  <c r="I24" i="1"/>
  <c r="C24" i="1" s="1"/>
  <c r="D24" i="1" s="1"/>
  <c r="C23" i="1"/>
  <c r="D23" i="1" s="1"/>
  <c r="I22" i="1"/>
  <c r="C22" i="1" s="1"/>
  <c r="D22" i="1" s="1"/>
  <c r="I21" i="1"/>
  <c r="C21" i="1" s="1"/>
  <c r="D21" i="1" s="1"/>
  <c r="I20" i="1"/>
  <c r="C20" i="1"/>
  <c r="D20" i="1" s="1"/>
  <c r="I19" i="1"/>
  <c r="C19" i="1" s="1"/>
  <c r="D19" i="1" s="1"/>
  <c r="I18" i="1"/>
  <c r="D18" i="1"/>
  <c r="C18" i="1"/>
  <c r="I17" i="1"/>
  <c r="D17" i="1"/>
  <c r="C17" i="1"/>
  <c r="I16" i="1"/>
  <c r="C16" i="1" s="1"/>
  <c r="D16" i="1" s="1"/>
  <c r="I15" i="1"/>
  <c r="C15" i="1"/>
  <c r="D15" i="1" s="1"/>
  <c r="I14" i="1"/>
  <c r="C14" i="1" s="1"/>
  <c r="D14" i="1" s="1"/>
  <c r="I13" i="1"/>
  <c r="C13" i="1" s="1"/>
  <c r="D13" i="1" s="1"/>
  <c r="I12" i="1"/>
  <c r="C12" i="1"/>
  <c r="D12" i="1" s="1"/>
  <c r="I11" i="1"/>
  <c r="C11" i="1" s="1"/>
  <c r="D11" i="1" s="1"/>
  <c r="I10" i="1"/>
  <c r="C10" i="1"/>
  <c r="D10" i="1" s="1"/>
  <c r="I9" i="1"/>
  <c r="C9" i="1"/>
  <c r="I8" i="1"/>
  <c r="C8" i="1" s="1"/>
  <c r="D8" i="1" s="1"/>
  <c r="I7" i="1"/>
  <c r="C7" i="1"/>
  <c r="D7" i="1" s="1"/>
  <c r="I6" i="1"/>
  <c r="D6" i="1"/>
  <c r="C6" i="1"/>
  <c r="I5" i="1"/>
  <c r="C5" i="1" s="1"/>
  <c r="D5" i="1" s="1"/>
  <c r="I4" i="1"/>
  <c r="C4" i="1"/>
  <c r="D4" i="1" s="1"/>
  <c r="D3" i="1"/>
  <c r="C3" i="1"/>
  <c r="D2" i="1"/>
  <c r="C2" i="1"/>
  <c r="F133" i="3" l="1"/>
  <c r="G133" i="3" s="1"/>
  <c r="F39" i="3"/>
  <c r="G39" i="3" s="1"/>
  <c r="F50" i="3"/>
  <c r="G50" i="3" s="1"/>
  <c r="F106" i="3"/>
  <c r="G106" i="3" s="1"/>
  <c r="F149" i="3"/>
  <c r="G149" i="3" s="1"/>
  <c r="F228" i="3"/>
  <c r="G228" i="3" s="1"/>
  <c r="F41" i="3"/>
  <c r="G41" i="3" s="1"/>
  <c r="F81" i="3"/>
  <c r="G81" i="3" s="1"/>
  <c r="F124" i="3"/>
  <c r="G124" i="3" s="1"/>
  <c r="F46" i="3"/>
  <c r="G46" i="3" s="1"/>
  <c r="F91" i="3"/>
  <c r="G91" i="3" s="1"/>
  <c r="F144" i="3"/>
  <c r="G144" i="3" s="1"/>
  <c r="F18" i="3"/>
  <c r="G18" i="3" s="1"/>
  <c r="F36" i="3"/>
  <c r="G36" i="3" s="1"/>
  <c r="F219" i="3"/>
  <c r="G219" i="3" s="1"/>
  <c r="F198" i="3"/>
  <c r="G198" i="3" s="1"/>
  <c r="C164" i="1"/>
  <c r="D164" i="1" s="1"/>
  <c r="F204" i="3"/>
  <c r="G204" i="3" s="1"/>
  <c r="F135" i="3"/>
  <c r="G135" i="3" s="1"/>
  <c r="F214" i="3"/>
  <c r="G214" i="3" s="1"/>
  <c r="F234" i="3"/>
  <c r="G234" i="3" s="1"/>
  <c r="F182" i="3"/>
  <c r="G182" i="3" s="1"/>
  <c r="F206" i="3"/>
  <c r="G206" i="3" s="1"/>
  <c r="F222" i="3"/>
  <c r="G222" i="3" s="1"/>
</calcChain>
</file>

<file path=xl/sharedStrings.xml><?xml version="1.0" encoding="utf-8"?>
<sst xmlns="http://schemas.openxmlformats.org/spreadsheetml/2006/main" count="13611" uniqueCount="4693">
  <si>
    <t>Název</t>
  </si>
  <si>
    <t>Cena bez DPH</t>
  </si>
  <si>
    <t>Cena s DPH</t>
  </si>
  <si>
    <t>Blok</t>
  </si>
  <si>
    <t>Sort2</t>
  </si>
  <si>
    <t>CCM</t>
  </si>
  <si>
    <t>výkon</t>
  </si>
  <si>
    <t>body</t>
  </si>
  <si>
    <t>1. trimestr (PAPP-A, fb-hCG)</t>
  </si>
  <si>
    <t>Vrozené vývojové vady</t>
  </si>
  <si>
    <t>z krve</t>
  </si>
  <si>
    <t>2. trimestr (AFP, hCG, Estriol)</t>
  </si>
  <si>
    <t>ABR</t>
  </si>
  <si>
    <t>Speciální testy</t>
  </si>
  <si>
    <t>neboli ASTROP = krevní plyny, musí se provést do 15-30 minut od vyšetření, acidobazická rovnováha. Musí se to udělat nejlépe na Budějovické. Odběr z prstu nebo lalůčku.</t>
  </si>
  <si>
    <t>ACP</t>
  </si>
  <si>
    <t>ACTH</t>
  </si>
  <si>
    <t>pro vyšetřením nadledvinek</t>
  </si>
  <si>
    <t>AFP</t>
  </si>
  <si>
    <t>Tumor markery</t>
  </si>
  <si>
    <t>Albumin</t>
  </si>
  <si>
    <t>Proteiny, zánět</t>
  </si>
  <si>
    <t>ALB</t>
  </si>
  <si>
    <t>Albumin v moči (mikroalbumin)</t>
  </si>
  <si>
    <t>Moč</t>
  </si>
  <si>
    <t>UALB</t>
  </si>
  <si>
    <t>Aldosteron</t>
  </si>
  <si>
    <t>ALD</t>
  </si>
  <si>
    <t>Aldosteron v moči</t>
  </si>
  <si>
    <t>Sbíraná moč</t>
  </si>
  <si>
    <t>UALD</t>
  </si>
  <si>
    <t>Alfa-1-antitrypsin</t>
  </si>
  <si>
    <t>A1AT</t>
  </si>
  <si>
    <t>Alkohol v moči</t>
  </si>
  <si>
    <t>Toxikologie moč</t>
  </si>
  <si>
    <t>ALKU</t>
  </si>
  <si>
    <t>Alkohol v séru</t>
  </si>
  <si>
    <t>Toxikologie sérum</t>
  </si>
  <si>
    <t>ALK</t>
  </si>
  <si>
    <t>dělá se na Budějovické, plná krev, kůže se musí vyčistit něčím bez etanolu</t>
  </si>
  <si>
    <t>HCV=C</t>
  </si>
  <si>
    <t>ALP</t>
  </si>
  <si>
    <t>Jaterní soubor</t>
  </si>
  <si>
    <t>ALP v leukocytech</t>
  </si>
  <si>
    <t>Hematologie - speciální testy</t>
  </si>
  <si>
    <t>ALPL</t>
  </si>
  <si>
    <t>ALP-izoenzymy</t>
  </si>
  <si>
    <t>ALPIZO</t>
  </si>
  <si>
    <t>ALT</t>
  </si>
  <si>
    <t>Amphetamin</t>
  </si>
  <si>
    <t>AFTANA</t>
  </si>
  <si>
    <t>drogy</t>
  </si>
  <si>
    <t>Amyláza</t>
  </si>
  <si>
    <t>Pankreatický soubor</t>
  </si>
  <si>
    <t>AMS</t>
  </si>
  <si>
    <t>Amyláza pankreatická</t>
  </si>
  <si>
    <t>PAMS</t>
  </si>
  <si>
    <t>Amyláza v moči</t>
  </si>
  <si>
    <t>UAMSJ</t>
  </si>
  <si>
    <t>Analýza močového konkrementu</t>
  </si>
  <si>
    <t>MOKA</t>
  </si>
  <si>
    <t>Anti-f. Xa aktivita</t>
  </si>
  <si>
    <t>Koagulace</t>
  </si>
  <si>
    <t>AXA</t>
  </si>
  <si>
    <t>Anti-GAD</t>
  </si>
  <si>
    <t>Diabetologie</t>
  </si>
  <si>
    <t>ADKG</t>
  </si>
  <si>
    <t>Anti-HAV IgM</t>
  </si>
  <si>
    <t>Markery hepatitid - žloutenka</t>
  </si>
  <si>
    <t>HAVM</t>
  </si>
  <si>
    <t>žloutenka typu A protilátky</t>
  </si>
  <si>
    <t>Anti-HAV Total</t>
  </si>
  <si>
    <t>HAVT</t>
  </si>
  <si>
    <t>Anti-HBc IgM</t>
  </si>
  <si>
    <t>HBCM</t>
  </si>
  <si>
    <t>žloutenka typu B protilátky</t>
  </si>
  <si>
    <t>Anti-HBc Total</t>
  </si>
  <si>
    <t>vit</t>
  </si>
  <si>
    <t>HBCT</t>
  </si>
  <si>
    <t>Anti-Hbe</t>
  </si>
  <si>
    <t>HBE</t>
  </si>
  <si>
    <t>Anti-HBs</t>
  </si>
  <si>
    <t>HBS</t>
  </si>
  <si>
    <t>anti = protilátky na žloutenku typu B</t>
  </si>
  <si>
    <t>Anti-HCV</t>
  </si>
  <si>
    <t>HCV</t>
  </si>
  <si>
    <t>žloutenka typu C protilátky</t>
  </si>
  <si>
    <t>Anti-HEV (IgG, IgM)</t>
  </si>
  <si>
    <t>AHEG</t>
  </si>
  <si>
    <t>Anti-IA2</t>
  </si>
  <si>
    <t>ATYP</t>
  </si>
  <si>
    <t>Anti-IAA</t>
  </si>
  <si>
    <t>AINZ</t>
  </si>
  <si>
    <t>Anti-ICA</t>
  </si>
  <si>
    <t>AICAG</t>
  </si>
  <si>
    <t>Anti-Müllerian hormon</t>
  </si>
  <si>
    <t>Endokrinologie</t>
  </si>
  <si>
    <t xml:space="preserve">Hormonální profil - AMH - test plodnosti - Vyšetření krve, které indikuje gynekolog. Můžete se kdykoliv dostavit k odběru hormonu AMH bez závislosti na dni menstruačního cyklu. Výsledek do 3 prac.dnů. Na biochem. žádance je to v části - imunologie.
</t>
  </si>
  <si>
    <t xml:space="preserve">Hormonální profil - AMH - test plodnosti - Vyšetření krve, které indikuje gynekolog. Můžete se kdykoliv dostavit k odběru hormonu AMH bez závislosti na dni menstruačního cyklu. Výsledek do 3 prac.dnů. 
</t>
  </si>
  <si>
    <t>Anti-TG</t>
  </si>
  <si>
    <t>ATG</t>
  </si>
  <si>
    <t>Anti-TPO</t>
  </si>
  <si>
    <t>ATPO</t>
  </si>
  <si>
    <t>Anti-TSH receptor (TRAK)</t>
  </si>
  <si>
    <t>TRAK</t>
  </si>
  <si>
    <t>Anti-TSH receptor (TSI)</t>
  </si>
  <si>
    <t>TSI</t>
  </si>
  <si>
    <t>Antierytrocytární protilátky screening</t>
  </si>
  <si>
    <t>Imunohematologie</t>
  </si>
  <si>
    <t>NAT</t>
  </si>
  <si>
    <t>Antierytrocytární protilátky typizace</t>
  </si>
  <si>
    <t>TYPE</t>
  </si>
  <si>
    <t>Antitrombin III</t>
  </si>
  <si>
    <t>AT3</t>
  </si>
  <si>
    <t>APC rezistence</t>
  </si>
  <si>
    <t>APCR</t>
  </si>
  <si>
    <t>Apo A1</t>
  </si>
  <si>
    <t>Lipidový soubor</t>
  </si>
  <si>
    <t>APOA1</t>
  </si>
  <si>
    <t>Apo B</t>
  </si>
  <si>
    <t>APOB</t>
  </si>
  <si>
    <t>APTT</t>
  </si>
  <si>
    <t>srážlivost krve</t>
  </si>
  <si>
    <t>ASLO</t>
  </si>
  <si>
    <t>AST</t>
  </si>
  <si>
    <t>Barbituráty</t>
  </si>
  <si>
    <t>BARANA</t>
  </si>
  <si>
    <t>drogy - látky na čichání (ředidla)</t>
  </si>
  <si>
    <t>Bence-Jones bílkovina (paraprotein moč)</t>
  </si>
  <si>
    <t>BJB</t>
  </si>
  <si>
    <t>Benzodiazepiny</t>
  </si>
  <si>
    <t>BZOANA</t>
  </si>
  <si>
    <t>drogy - léky</t>
  </si>
  <si>
    <t>Beta-2-mikroglobulin</t>
  </si>
  <si>
    <t>B2M</t>
  </si>
  <si>
    <t>Beta-CrossLaps</t>
  </si>
  <si>
    <t>Osteomarkery</t>
  </si>
  <si>
    <t>BCTX</t>
  </si>
  <si>
    <t>Bilirubin celkový</t>
  </si>
  <si>
    <t>TBIL</t>
  </si>
  <si>
    <t>Bilirubin konjugovaný</t>
  </si>
  <si>
    <t>DBIL</t>
  </si>
  <si>
    <t>Bílkovina v moči kvalitativně</t>
  </si>
  <si>
    <t>UTPJO</t>
  </si>
  <si>
    <t>Bílkovina v moči kvantitativně</t>
  </si>
  <si>
    <t>UTPJ</t>
  </si>
  <si>
    <t>Buprenorfin</t>
  </si>
  <si>
    <t>BUPANA</t>
  </si>
  <si>
    <t>drogy (metadon, morfin, heroin)</t>
  </si>
  <si>
    <t>C-peptid</t>
  </si>
  <si>
    <t>CPEP</t>
  </si>
  <si>
    <t>C1 inhibitor</t>
  </si>
  <si>
    <t>C1INH</t>
  </si>
  <si>
    <t>C3 komplement</t>
  </si>
  <si>
    <t>C3</t>
  </si>
  <si>
    <t>C4 komplement</t>
  </si>
  <si>
    <t>C4</t>
  </si>
  <si>
    <t>Ca</t>
  </si>
  <si>
    <t>Minerály</t>
  </si>
  <si>
    <t>CA</t>
  </si>
  <si>
    <t>Vápník</t>
  </si>
  <si>
    <t xml:space="preserve">Ca ionizovaný </t>
  </si>
  <si>
    <t>CA++</t>
  </si>
  <si>
    <t>Vápník ionizovaný</t>
  </si>
  <si>
    <t>Ca v moči</t>
  </si>
  <si>
    <t>UCAJ</t>
  </si>
  <si>
    <t>vápník v moči</t>
  </si>
  <si>
    <t>CA125</t>
  </si>
  <si>
    <t>CA15-3</t>
  </si>
  <si>
    <t>CA153</t>
  </si>
  <si>
    <t>CA19-9</t>
  </si>
  <si>
    <t>CA199</t>
  </si>
  <si>
    <t>CA72-4</t>
  </si>
  <si>
    <t>CA724</t>
  </si>
  <si>
    <t>Carbamazepin</t>
  </si>
  <si>
    <t>Lékové hladiny</t>
  </si>
  <si>
    <t>CARM</t>
  </si>
  <si>
    <t>CEA</t>
  </si>
  <si>
    <t>Celková bílkovina</t>
  </si>
  <si>
    <t>TP</t>
  </si>
  <si>
    <t>Ceruloplazmin</t>
  </si>
  <si>
    <t>CER</t>
  </si>
  <si>
    <t>CIK-PEG</t>
  </si>
  <si>
    <t>CIK</t>
  </si>
  <si>
    <t>CK</t>
  </si>
  <si>
    <t>Kardiomarkery</t>
  </si>
  <si>
    <t>CK-MB mass</t>
  </si>
  <si>
    <t>CKMB</t>
  </si>
  <si>
    <t>Cl</t>
  </si>
  <si>
    <t>CL</t>
  </si>
  <si>
    <t>Chlór</t>
  </si>
  <si>
    <t>Cl v moči</t>
  </si>
  <si>
    <t>UCLJ</t>
  </si>
  <si>
    <t>chlór v moči</t>
  </si>
  <si>
    <t>CRP</t>
  </si>
  <si>
    <t>CRP hs</t>
  </si>
  <si>
    <t>CRPHS</t>
  </si>
  <si>
    <t>CYFRA 21-1</t>
  </si>
  <si>
    <t>CYFRA</t>
  </si>
  <si>
    <t>Cystatin C</t>
  </si>
  <si>
    <t>Ledvinový soubor</t>
  </si>
  <si>
    <t>CYSC</t>
  </si>
  <si>
    <t>D-Dimery</t>
  </si>
  <si>
    <t>DDI</t>
  </si>
  <si>
    <t>DHEAS</t>
  </si>
  <si>
    <t>DHEA</t>
  </si>
  <si>
    <t xml:space="preserve">DEHYDROEPIANDROSTERON SULFÁT - U žen, které mají nadměrné ochlupení na obličeji a těle (hirsutismus), akné, poruchy menstruace nebo neplodnost; u chlapců s předčasnou pubertou nebo u dívek, které vykazují znaky virilizace ( objevují se u nich mužské sekundární pohlavní znaky). Ženy by se s lékařem měly domluvit na načasování testu. Lékař může požadovat odběr týden před nebo po menstruaci.
</t>
  </si>
  <si>
    <t>DIA moč (glu, ketony)</t>
  </si>
  <si>
    <t>UDIA</t>
  </si>
  <si>
    <t>Diferenciál mikroskopicky</t>
  </si>
  <si>
    <t>DIFM</t>
  </si>
  <si>
    <t>Digoxin</t>
  </si>
  <si>
    <t>DIG</t>
  </si>
  <si>
    <t>HAV=A</t>
  </si>
  <si>
    <t>ELFO bílkovin</t>
  </si>
  <si>
    <t>ELFO</t>
  </si>
  <si>
    <t>Eosinofily v nosním sekretu</t>
  </si>
  <si>
    <t>EOSE</t>
  </si>
  <si>
    <t>Erytropoetin</t>
  </si>
  <si>
    <t>EPO</t>
  </si>
  <si>
    <t>Estradiol</t>
  </si>
  <si>
    <t>EST</t>
  </si>
  <si>
    <t>Ethylglukuronid</t>
  </si>
  <si>
    <t>ETHG</t>
  </si>
  <si>
    <t>Faktor VIII</t>
  </si>
  <si>
    <t>FVIII</t>
  </si>
  <si>
    <t>Fe</t>
  </si>
  <si>
    <t>Metabolismus Fe</t>
  </si>
  <si>
    <t>FE</t>
  </si>
  <si>
    <t>Fencyklidin v moči</t>
  </si>
  <si>
    <t>Drogový screening moč</t>
  </si>
  <si>
    <t>UDROGY</t>
  </si>
  <si>
    <t>Fenytoin</t>
  </si>
  <si>
    <t>PHNY</t>
  </si>
  <si>
    <t>Ferritin</t>
  </si>
  <si>
    <t>FER</t>
  </si>
  <si>
    <t>fcholest</t>
  </si>
  <si>
    <t>HAMSED</t>
  </si>
  <si>
    <t>Fibrinogen</t>
  </si>
  <si>
    <t>FIB</t>
  </si>
  <si>
    <t>Folát</t>
  </si>
  <si>
    <t>FOL</t>
  </si>
  <si>
    <t>Free beta-hCG</t>
  </si>
  <si>
    <t>FBHCG</t>
  </si>
  <si>
    <t>Fruktózamin</t>
  </si>
  <si>
    <t>FZA</t>
  </si>
  <si>
    <t>FSH</t>
  </si>
  <si>
    <t>fT3</t>
  </si>
  <si>
    <t>FT3</t>
  </si>
  <si>
    <t>fT4</t>
  </si>
  <si>
    <t>FT4</t>
  </si>
  <si>
    <t>Gastrin</t>
  </si>
  <si>
    <t>GASTR</t>
  </si>
  <si>
    <t>GGT</t>
  </si>
  <si>
    <t>GMT</t>
  </si>
  <si>
    <t>Glukóza (sérum, plazma, krev)</t>
  </si>
  <si>
    <t>GLU</t>
  </si>
  <si>
    <t>vyšetření nalačno</t>
  </si>
  <si>
    <t>Glukóza v moči</t>
  </si>
  <si>
    <t>UGLUJ</t>
  </si>
  <si>
    <t>Glukóza v moči kvalitativně</t>
  </si>
  <si>
    <t>UGLUJO</t>
  </si>
  <si>
    <t>Haptoglobin</t>
  </si>
  <si>
    <t>HAPT</t>
  </si>
  <si>
    <t>HbA1c</t>
  </si>
  <si>
    <t>HBA1C</t>
  </si>
  <si>
    <t>glykovaný hemoglobin</t>
  </si>
  <si>
    <t>HBeAg</t>
  </si>
  <si>
    <t>HBEAG</t>
  </si>
  <si>
    <t>HBsAg</t>
  </si>
  <si>
    <t>HBSAG</t>
  </si>
  <si>
    <t>probíhající žloutenka typu B</t>
  </si>
  <si>
    <t>HBsAg konfirmace</t>
  </si>
  <si>
    <t>HBSAGK</t>
  </si>
  <si>
    <t>hCG</t>
  </si>
  <si>
    <t>HCG</t>
  </si>
  <si>
    <t>těhotenství - lepší odběr udělat ráno, není třeba nalačno</t>
  </si>
  <si>
    <t>UHCG</t>
  </si>
  <si>
    <t>těhotenství -NEPROVÁDÍ SE NA HADOVCE</t>
  </si>
  <si>
    <t>HE4</t>
  </si>
  <si>
    <t>Heinzova tělíska</t>
  </si>
  <si>
    <t>HEIN</t>
  </si>
  <si>
    <t>HIV Combo</t>
  </si>
  <si>
    <t>Specifické protilátky</t>
  </si>
  <si>
    <t>HIV</t>
  </si>
  <si>
    <t>* Vystavení HIV certifikátu v angličtině nebo ruštině (100 Kč vč. DPH), konfirmace pozitivního výsledku v referenční laboratoři (1 500 Kč vč. DPH)</t>
  </si>
  <si>
    <t>Homocystein (sérum, plazma)</t>
  </si>
  <si>
    <t>HCY</t>
  </si>
  <si>
    <t>nalačno</t>
  </si>
  <si>
    <t>Chladové aglutininy</t>
  </si>
  <si>
    <t>CHAG</t>
  </si>
  <si>
    <t>Cholesterol</t>
  </si>
  <si>
    <t>CHOL</t>
  </si>
  <si>
    <t>Cholesterol HDL</t>
  </si>
  <si>
    <t>HDL</t>
  </si>
  <si>
    <t xml:space="preserve">dobrý cholesterol - pomáhá </t>
  </si>
  <si>
    <t xml:space="preserve">Cholesterol LDL </t>
  </si>
  <si>
    <t>LDL</t>
  </si>
  <si>
    <t>špatný cholesterol - škodí</t>
  </si>
  <si>
    <t>Cholinesteráza</t>
  </si>
  <si>
    <t>CHE</t>
  </si>
  <si>
    <t>Imunofixace</t>
  </si>
  <si>
    <t>IELFO</t>
  </si>
  <si>
    <t>Imunoglobulin A</t>
  </si>
  <si>
    <t>IGA</t>
  </si>
  <si>
    <t>na lačno</t>
  </si>
  <si>
    <t>Imunoglobulin E</t>
  </si>
  <si>
    <t>IGE</t>
  </si>
  <si>
    <t>Imunoglobulin G</t>
  </si>
  <si>
    <t>IGG</t>
  </si>
  <si>
    <t>Imunoglobulin M</t>
  </si>
  <si>
    <t>IGM</t>
  </si>
  <si>
    <t>INR (POCT)</t>
  </si>
  <si>
    <t>INRPOCT</t>
  </si>
  <si>
    <t>INR (PT)</t>
  </si>
  <si>
    <t>INR</t>
  </si>
  <si>
    <t>vyšetření Quick (Quickův test) - sražení krve</t>
  </si>
  <si>
    <t>Interleukin-6</t>
  </si>
  <si>
    <t>IL6</t>
  </si>
  <si>
    <t>Inzulin</t>
  </si>
  <si>
    <t>IRI</t>
  </si>
  <si>
    <t>K</t>
  </si>
  <si>
    <t>Draslík</t>
  </si>
  <si>
    <t>K v moči</t>
  </si>
  <si>
    <t>UKJ</t>
  </si>
  <si>
    <t>draslík v moči</t>
  </si>
  <si>
    <t>Kalcitonin</t>
  </si>
  <si>
    <t>KALC</t>
  </si>
  <si>
    <t>Kanabinoidy</t>
  </si>
  <si>
    <t>KANANA</t>
  </si>
  <si>
    <t>Kokain - metabolity</t>
  </si>
  <si>
    <t>KOKANA</t>
  </si>
  <si>
    <t>Kortizol</t>
  </si>
  <si>
    <t>KORR</t>
  </si>
  <si>
    <t>Kortizol v moči</t>
  </si>
  <si>
    <t>UKOR</t>
  </si>
  <si>
    <t>Kortizol ve slinách</t>
  </si>
  <si>
    <t>SLKOR</t>
  </si>
  <si>
    <t>Kreatinin</t>
  </si>
  <si>
    <t>KREATE</t>
  </si>
  <si>
    <t>Kreatinin v moči</t>
  </si>
  <si>
    <t>UKREATJ</t>
  </si>
  <si>
    <t>Krevní obraz</t>
  </si>
  <si>
    <t>Hematologie</t>
  </si>
  <si>
    <t>KO</t>
  </si>
  <si>
    <t>Krevní obraz + diferenciál</t>
  </si>
  <si>
    <t>KO5</t>
  </si>
  <si>
    <t>Krevní skupina + Rh faktor</t>
  </si>
  <si>
    <t>KSO</t>
  </si>
  <si>
    <t>dělá se na Budějovické</t>
  </si>
  <si>
    <t>Krvácivost (Duke)</t>
  </si>
  <si>
    <t>KRVC</t>
  </si>
  <si>
    <t>Kyselina močová</t>
  </si>
  <si>
    <t>KM</t>
  </si>
  <si>
    <t>Kyselina močová v moči</t>
  </si>
  <si>
    <t>UKMJ</t>
  </si>
  <si>
    <t>Laktát</t>
  </si>
  <si>
    <t>LAC</t>
  </si>
  <si>
    <t>Lamotrigin</t>
  </si>
  <si>
    <t>LAM</t>
  </si>
  <si>
    <t>vyšetření v žádance zapsat do komentáře, vyšetřuje se v Jirkově</t>
  </si>
  <si>
    <t>LD</t>
  </si>
  <si>
    <t>LH</t>
  </si>
  <si>
    <t>Lipáza</t>
  </si>
  <si>
    <t>LIPA</t>
  </si>
  <si>
    <t>Lithium</t>
  </si>
  <si>
    <t>LI</t>
  </si>
  <si>
    <t>Lp(a)</t>
  </si>
  <si>
    <t>LPA</t>
  </si>
  <si>
    <t>Mg</t>
  </si>
  <si>
    <t>MG</t>
  </si>
  <si>
    <t>Hořčík</t>
  </si>
  <si>
    <t>Mg v moči</t>
  </si>
  <si>
    <t>UMGJ</t>
  </si>
  <si>
    <t>hořčík v moči</t>
  </si>
  <si>
    <t>Myeloperoxidáza</t>
  </si>
  <si>
    <t>MYPE</t>
  </si>
  <si>
    <t>Myoglobin</t>
  </si>
  <si>
    <t>MYO</t>
  </si>
  <si>
    <t>Na</t>
  </si>
  <si>
    <t>NA</t>
  </si>
  <si>
    <t>Sodík</t>
  </si>
  <si>
    <t>Na v moči</t>
  </si>
  <si>
    <t>UNAJ</t>
  </si>
  <si>
    <t>sodík v moči</t>
  </si>
  <si>
    <t>NSE</t>
  </si>
  <si>
    <t>NT-proBNP</t>
  </si>
  <si>
    <t>NTBNP</t>
  </si>
  <si>
    <t>Odběr krve</t>
  </si>
  <si>
    <t>Odběr, separace</t>
  </si>
  <si>
    <t>O01</t>
  </si>
  <si>
    <t>oGTT</t>
  </si>
  <si>
    <t>OGTT</t>
  </si>
  <si>
    <t>Orální glukózový toleranční test (OGTT) je vyšetřovací metoda, která se používá k diagnostice onemocnění diabetes mellitus (DM,cukrovka), gestačního diabetu (cukrovka v těhotenství) a porušené glukózové tolerance (PGT).</t>
  </si>
  <si>
    <t>oGTT gravidní</t>
  </si>
  <si>
    <t>OGTTGR</t>
  </si>
  <si>
    <t>těhotenská cukrovka</t>
  </si>
  <si>
    <t>Okultní krvácení ve stolici</t>
  </si>
  <si>
    <t>Stolice</t>
  </si>
  <si>
    <t>OK</t>
  </si>
  <si>
    <t>provádí se pouze v Mostišti</t>
  </si>
  <si>
    <t>Opiáty</t>
  </si>
  <si>
    <t>OPIANA</t>
  </si>
  <si>
    <t>Orientační průkaz 10 drog</t>
  </si>
  <si>
    <t>orientační = pac. nemůže nikde výsledky použít, je to jen pro její vlastní účely</t>
  </si>
  <si>
    <t>Orosomukoid</t>
  </si>
  <si>
    <t>AAG</t>
  </si>
  <si>
    <t>Osmolalita moči</t>
  </si>
  <si>
    <t>UOSMJ</t>
  </si>
  <si>
    <t>Osmolalita séra</t>
  </si>
  <si>
    <t>OSMO</t>
  </si>
  <si>
    <t>Osmotická rezistence</t>
  </si>
  <si>
    <t>OSRE</t>
  </si>
  <si>
    <t>Osteáza</t>
  </si>
  <si>
    <t>ALPK</t>
  </si>
  <si>
    <t>Osteokalcin</t>
  </si>
  <si>
    <t>OSTEO</t>
  </si>
  <si>
    <t>P</t>
  </si>
  <si>
    <t>Fosfor</t>
  </si>
  <si>
    <t>P v moči</t>
  </si>
  <si>
    <t>UPJ</t>
  </si>
  <si>
    <t>fosfór v moči</t>
  </si>
  <si>
    <t xml:space="preserve">P1NP total </t>
  </si>
  <si>
    <t>P1NP</t>
  </si>
  <si>
    <t>Parathormon</t>
  </si>
  <si>
    <t>PTH</t>
  </si>
  <si>
    <t>Paul-Bunnell test</t>
  </si>
  <si>
    <t>PBDT</t>
  </si>
  <si>
    <t>infekční mononukleoza</t>
  </si>
  <si>
    <t>PHI (index zdraví prostaty)</t>
  </si>
  <si>
    <t>p2PSA</t>
  </si>
  <si>
    <t>PIGF</t>
  </si>
  <si>
    <t>PLGP</t>
  </si>
  <si>
    <t>preeklampsie</t>
  </si>
  <si>
    <t>Prealbumin</t>
  </si>
  <si>
    <t>PREALB</t>
  </si>
  <si>
    <t>ProC Global</t>
  </si>
  <si>
    <t>PCGLOBAL</t>
  </si>
  <si>
    <t>Progesteron</t>
  </si>
  <si>
    <t>PROG</t>
  </si>
  <si>
    <t>Prokalcitonin</t>
  </si>
  <si>
    <t>PCT</t>
  </si>
  <si>
    <t>Prolaktin</t>
  </si>
  <si>
    <t>PRL</t>
  </si>
  <si>
    <t>Protein C</t>
  </si>
  <si>
    <t>PRC</t>
  </si>
  <si>
    <t>Protein S</t>
  </si>
  <si>
    <t>PRS</t>
  </si>
  <si>
    <t>Proteinurie typizace (ELFO moč)</t>
  </si>
  <si>
    <t>UELFO</t>
  </si>
  <si>
    <t>Přímý antiglobulinový test</t>
  </si>
  <si>
    <t>PAT</t>
  </si>
  <si>
    <t>PSA</t>
  </si>
  <si>
    <t>rakovina prostaty / není nutné nalačno</t>
  </si>
  <si>
    <t>PSA free</t>
  </si>
  <si>
    <t>FPSA</t>
  </si>
  <si>
    <t>Renin</t>
  </si>
  <si>
    <t>REN</t>
  </si>
  <si>
    <t>Renin po zátěži</t>
  </si>
  <si>
    <t>RENZ</t>
  </si>
  <si>
    <t>Retikulocyty (analyzátor)</t>
  </si>
  <si>
    <t>RTC</t>
  </si>
  <si>
    <t xml:space="preserve">Retikulocyty (mikroskopicky) </t>
  </si>
  <si>
    <t>RTCM</t>
  </si>
  <si>
    <t>RF</t>
  </si>
  <si>
    <t>revmatoidní faktor</t>
  </si>
  <si>
    <t>S-100</t>
  </si>
  <si>
    <t>S100</t>
  </si>
  <si>
    <t>SCCA</t>
  </si>
  <si>
    <t>Sedimentace erytrocytů FW</t>
  </si>
  <si>
    <t>FW</t>
  </si>
  <si>
    <t>Separace séra/plazmy</t>
  </si>
  <si>
    <t>SEPA</t>
  </si>
  <si>
    <t>sFlt-1</t>
  </si>
  <si>
    <t>SFLT</t>
  </si>
  <si>
    <t>SHBG</t>
  </si>
  <si>
    <t>Schistocyty</t>
  </si>
  <si>
    <t>SCHI</t>
  </si>
  <si>
    <t>Solubilní transferinový rec. (sTrfR)</t>
  </si>
  <si>
    <t>STRF</t>
  </si>
  <si>
    <t>Sternální punkce</t>
  </si>
  <si>
    <t>STER</t>
  </si>
  <si>
    <t>Syfilis (RRR)</t>
  </si>
  <si>
    <t>RPR</t>
  </si>
  <si>
    <t>musí k tomu být VŽDY v páru provedeno i vyšetření TPHA 377 Kč vč DPH * Vystavení HIV certifikátu v angličtině nebo ruštině (100 Kč vč. DPH), konfirmace pozitivního výsledku v referenční laboratoři (1 500 Kč vč. DPH)</t>
  </si>
  <si>
    <t>T3</t>
  </si>
  <si>
    <t>CT3</t>
  </si>
  <si>
    <t>hormon štítné žlázy (štítná žláza)</t>
  </si>
  <si>
    <t>T4</t>
  </si>
  <si>
    <t>CT4</t>
  </si>
  <si>
    <t>Test kompatibility transf. přípravku</t>
  </si>
  <si>
    <t>KRS</t>
  </si>
  <si>
    <t>Testosteron</t>
  </si>
  <si>
    <t>TTE</t>
  </si>
  <si>
    <t>není nutné nalačno</t>
  </si>
  <si>
    <t xml:space="preserve">Testosteron volný </t>
  </si>
  <si>
    <t>TTEF</t>
  </si>
  <si>
    <t>FAI index (androgenní index) - testosteron, který není v těle vázán na sérové bílkoviny, dělá pouze Ostrava, vzorek se musí zamrazit pro přepravu</t>
  </si>
  <si>
    <t>Theofylin</t>
  </si>
  <si>
    <t>TEO</t>
  </si>
  <si>
    <t>HBC = B</t>
  </si>
  <si>
    <t>Thyreoglobulin</t>
  </si>
  <si>
    <t>TG</t>
  </si>
  <si>
    <t>Thyroxin vazebný protein (TBG)</t>
  </si>
  <si>
    <t>TBG</t>
  </si>
  <si>
    <t>TK</t>
  </si>
  <si>
    <t>TPA</t>
  </si>
  <si>
    <t>TPS</t>
  </si>
  <si>
    <t>TPHA</t>
  </si>
  <si>
    <t>TREP</t>
  </si>
  <si>
    <t>Transferin</t>
  </si>
  <si>
    <t>TRSF</t>
  </si>
  <si>
    <t>Triacylglyceroly</t>
  </si>
  <si>
    <t>TRIG</t>
  </si>
  <si>
    <t>omega 3 mastné kyseliny</t>
  </si>
  <si>
    <t>Trombinový čas</t>
  </si>
  <si>
    <t>TT</t>
  </si>
  <si>
    <t>Trombocyty (mikroskopicky)</t>
  </si>
  <si>
    <t>TRC</t>
  </si>
  <si>
    <t>Troponin I</t>
  </si>
  <si>
    <t>TNI</t>
  </si>
  <si>
    <t>Troponin T</t>
  </si>
  <si>
    <t>TNT</t>
  </si>
  <si>
    <t>TSH</t>
  </si>
  <si>
    <t>tyrotropoin. TSH je součástí zpětnovazebného systému, který udržuje v krvi stabilní množství hormonů štítné žlázy (T4 a T3). Tzn. Stimuluje hormony štítné žlázy.</t>
  </si>
  <si>
    <t>Urea</t>
  </si>
  <si>
    <t>UREA</t>
  </si>
  <si>
    <t>Urea v moči</t>
  </si>
  <si>
    <t>UUREAJ</t>
  </si>
  <si>
    <t>Valproát</t>
  </si>
  <si>
    <t>KVAL</t>
  </si>
  <si>
    <t>Vazebná kapacita Fe</t>
  </si>
  <si>
    <t>TIBC</t>
  </si>
  <si>
    <t>Vitamin B12</t>
  </si>
  <si>
    <t>B12</t>
  </si>
  <si>
    <t>Vitamin D</t>
  </si>
  <si>
    <t>VD3</t>
  </si>
  <si>
    <t>Volné řetězce kappa</t>
  </si>
  <si>
    <t>VRKA</t>
  </si>
  <si>
    <t>Volné řetězce lambda</t>
  </si>
  <si>
    <t>VRLA</t>
  </si>
  <si>
    <t>Vyšetření moči chemicky + sediment</t>
  </si>
  <si>
    <t>MS</t>
  </si>
  <si>
    <t>Železo v kostní dřeni</t>
  </si>
  <si>
    <t>FEKD</t>
  </si>
  <si>
    <t>Popis</t>
  </si>
  <si>
    <t>Systém</t>
  </si>
  <si>
    <t>Laboratoř</t>
  </si>
  <si>
    <t>Výtěr z krku, nosu; stěr z tonzil, nosohltanu</t>
  </si>
  <si>
    <t>kultivační bakteriologické vyšetření a stanovení citlivosti</t>
  </si>
  <si>
    <t>Bakteriologie  mykologie (pouze kvasinky)</t>
  </si>
  <si>
    <t>Respirační systém</t>
  </si>
  <si>
    <t xml:space="preserve">Sputum  </t>
  </si>
  <si>
    <t>kultivační bakteriologické + mykologické vyšetření a stanovení citlivosti</t>
  </si>
  <si>
    <t>mikroskopické, kultivační bakteriologické a mykologické vyšetření a stanovení citlivosti</t>
  </si>
  <si>
    <t xml:space="preserve">Streptococcus pyogenes  </t>
  </si>
  <si>
    <t xml:space="preserve">průkaz antigenu ve vzorku; (výtěr z krku; stěr z tonzil) </t>
  </si>
  <si>
    <t xml:space="preserve">Bordetella pertussis / parapertussis  </t>
  </si>
  <si>
    <t>kultivační cílené vyšetření a stanovení citlivosti; (výtěr z nosohltanu)</t>
  </si>
  <si>
    <t xml:space="preserve">Legionella pneumophila  </t>
  </si>
  <si>
    <t xml:space="preserve">kultivační cílené vyšetření; (sputum) </t>
  </si>
  <si>
    <t xml:space="preserve">průkaz antigenu ve vzorku; (moč) </t>
  </si>
  <si>
    <t xml:space="preserve">Streptococcus pneumoniae  </t>
  </si>
  <si>
    <t>průkaz antigenu ve vzorku; (moč)</t>
  </si>
  <si>
    <t>Sputum</t>
  </si>
  <si>
    <t>mikroskopické fluorescenční a kultivační vyšetření včetně automatizovaného systému (MGIT)</t>
  </si>
  <si>
    <t>Diagnostika mykobakterií (TBC)</t>
  </si>
  <si>
    <t>Bordetella pertussis / parapertussis; Bordetella bronchiseptica</t>
  </si>
  <si>
    <t>(výtěr z nosohltanu)</t>
  </si>
  <si>
    <t>PCR diagnostika</t>
  </si>
  <si>
    <t>Chlamydophila pneumoniae</t>
  </si>
  <si>
    <t>(sputum)</t>
  </si>
  <si>
    <t>Legionella pneumophila</t>
  </si>
  <si>
    <t>Mycoplasma pneumoniae</t>
  </si>
  <si>
    <t>Mycobacterium tuberculosis komplex</t>
  </si>
  <si>
    <t>Respirační panel - multiplex</t>
  </si>
  <si>
    <t>influenza A, influenza A (N1H1), influenza B, rhinovirus, coronavirus NL63, OC43, HKU1, parainfluenza 1,2,3,4, human metapneumovirus A/B, bocavirus, respiratory syncytial virus A/B, adenovirus, enterovirus, parechovirus, Mycoplasma pneumoniae, Chlamydophila pneumoniae, Staphylococcus aureus, Streptococcus pneumoniae, Haemophilus influenzae type b. (výtěr z krku, nosu, nosohltanu; sputum; BAL …)</t>
  </si>
  <si>
    <t>Moč spontánní</t>
  </si>
  <si>
    <t>střední proud, cévkovaná, z PMK, z nefrostomie nebo epicystostomie; urikult;kvantitativní kultivační bakteriologické vyšetření a stanovení citlivosti</t>
  </si>
  <si>
    <t xml:space="preserve">Bakteriologie: mykologie (pouze kvasinky), parazitologie (pouze T. vaginalis)
</t>
  </si>
  <si>
    <t>Urogenitální systém</t>
  </si>
  <si>
    <t>Moč spontánní + průkaz kvasinek</t>
  </si>
  <si>
    <t>střední proud, cévkovaná, z PMK, z nefrostomie nebo epicystostomie;včetně průkazu kvasinek kvantitativní kultivační bakteriologické + mykologické vyšetření a stanovení citlivosti</t>
  </si>
  <si>
    <t>Výtěr: vagína, cervix, uretra;  stěr: z Bartholiniho žlázek; stěr: vulva, introitus, glans penis, prepucium; ejakulát, prostatický sekret</t>
  </si>
  <si>
    <t>kultivační aerobní bakteriologické a mykologické vyšetření a stanovení citlivosti</t>
  </si>
  <si>
    <t>Výtěr: vagína, cervix, uretra;  ejakulát, prostatický sekret včetně vyšetření Neisseria gonorrhoeae</t>
  </si>
  <si>
    <t>kultivační aerobní bakteriologické a mykologické vyšetření + Neisseria gonorrhoeae a stanovení citl.</t>
  </si>
  <si>
    <t>Výtěr: vagína, cervix, cervix při IUD in situ; punktát z Bartholiniho žlázek; ejakulát, prostatický sekret včetně anaerobního vyšetření</t>
  </si>
  <si>
    <t>kultivační aerobní + anaerobní bakteriologické a mykologické vyšetření a stanovení citlivosti</t>
  </si>
  <si>
    <t>Chlamydia trachomatis</t>
  </si>
  <si>
    <t>průkaz antigenu ve vzorku; (výtěr: uretra, cervix, vagína …)</t>
  </si>
  <si>
    <t>Mycoplasma hominis a  urealyticum</t>
  </si>
  <si>
    <t>kultivační cílené vyšetření a stanovení citlivosti; (výtěr: uretra, cervix, vagína; moč, ejakulát)</t>
  </si>
  <si>
    <t>Neisseria gonorrhoeae</t>
  </si>
  <si>
    <t>kultivační cílené vyšetření a stanovení citlivosti; (výtěr: uretra, cervix, vagína)</t>
  </si>
  <si>
    <t>Mikrobiální obraz poševní (MOP)</t>
  </si>
  <si>
    <t>mikroskopické vyšetření; (1 sklíčko s nátěrem)</t>
  </si>
  <si>
    <t xml:space="preserve">Mikrobiální obraz poševní (MOP) + barvení na Trichomonas vaginalis </t>
  </si>
  <si>
    <t>mikroskopická vyšetření; (2 sklíčka s nátěrem)</t>
  </si>
  <si>
    <t>Trichomonas vaginalis</t>
  </si>
  <si>
    <t>kultivační cílené vyšetření; (výtěr: vagína, uretra; ejakulát)</t>
  </si>
  <si>
    <t>Parazitologie</t>
  </si>
  <si>
    <t>Výtěr: vagína, cervix; stěr: vulva, introitus, glans penis, prepucium…</t>
  </si>
  <si>
    <t>kultivační cílený průkaz kvasinek a stanovení citlivosti k antimykotikům</t>
  </si>
  <si>
    <t xml:space="preserve">Mykologie (pouze kvasinky) </t>
  </si>
  <si>
    <t>chlamydia trachomatis + Neisseria gonorrhoeae</t>
  </si>
  <si>
    <t>vyšetření dvou agens; (výtěr:  uretra, cervix, vagína)</t>
  </si>
  <si>
    <t xml:space="preserve">HPV HR (12 „high risk“ genotypů a jednotlivě genotypy 16 a 18) </t>
  </si>
  <si>
    <t>(výtěr: cervix, vagína, uretra)</t>
  </si>
  <si>
    <t>viz PAT ceník</t>
  </si>
  <si>
    <t>C. trachomatis nebo N. gonorrhoeae nebo Mycoplasma genitalium</t>
  </si>
  <si>
    <t>vyšetření jednoho vybraného agens; (výtěr:  uretra, cervix, vagína)</t>
  </si>
  <si>
    <t>Herpes simplex virus 1 a 2</t>
  </si>
  <si>
    <t>(stěr z puchýřků urogenitální oblasti; výtěr: cervix, vagína)</t>
  </si>
  <si>
    <t>STI panel - multiplex</t>
  </si>
  <si>
    <t xml:space="preserve">Chlamydia trachomatis, Neisseria gonorrhoeae, HSV1 a 2,   Mycoplasma genitalium, Trichomonas vaginalis, U. urealyticum  / parvulum, Gardnerella vaginalis, 9 agens; (výtěr: uretra, cervix, vagína)   </t>
  </si>
  <si>
    <t>obracet na IMUNO - UROGENITÁLNÍ PANEL</t>
  </si>
  <si>
    <t>HPV LR („low risk“ genotyp)</t>
  </si>
  <si>
    <t>(výtěr: cervix, vagína, uretra; stěr z kondylomat)</t>
  </si>
  <si>
    <t xml:space="preserve">Výtěr z rekta </t>
  </si>
  <si>
    <t>kultivační vyšetření všech běžných bakteriálních agens;  viz výtěr z rekta - screening</t>
  </si>
  <si>
    <t xml:space="preserve">Bakteriologie: mykologie (pouze kvasinky)
</t>
  </si>
  <si>
    <t>Gastrointestinální systém</t>
  </si>
  <si>
    <t>Výtěr z rekta - jedno agens</t>
  </si>
  <si>
    <t>screening jednoho vybraného bakteriálního etiologického agens:Aeromonas spp. nebo Campylobacter spp. nebo Salmonella spp. nebo Shigella spp. nebo Yersinia enterocolitica; kultivační cílené bakteriologické vyšetření jednoho etiologického agens</t>
  </si>
  <si>
    <t xml:space="preserve">Výtěr z rekta - po návratu ze zahraniční </t>
  </si>
  <si>
    <t>(zejm. endemické oblasti pro V. cholerae; kultivační vyšetření bakteriálních etiologických agens včetně Vibrio cholerae</t>
  </si>
  <si>
    <t>Výtěr z rekta - průkaz kvasinek</t>
  </si>
  <si>
    <t>kultivační mykologické vyšetření</t>
  </si>
  <si>
    <t>Výtěr z rekta - průkaz Clostridium spp. (mimo Clostridium difficile)</t>
  </si>
  <si>
    <t xml:space="preserve">kultivační anaerobní vyšetření  </t>
  </si>
  <si>
    <t xml:space="preserve">Clostridium difficile   </t>
  </si>
  <si>
    <t xml:space="preserve">kultivační cílené anaerobní vyšetření; (vzorek stolice (při vyšetření i toxinu, jinak) výtěr z rekta)                </t>
  </si>
  <si>
    <t xml:space="preserve">Clostridium difficile </t>
  </si>
  <si>
    <t>průkaz antigenu (GDH) a toxinu A,B;  (vzorek stolice)</t>
  </si>
  <si>
    <t>děláme na imuno</t>
  </si>
  <si>
    <t xml:space="preserve">Helicobacter pylori </t>
  </si>
  <si>
    <t>průkaz antigenu; (vzorek stolice)</t>
  </si>
  <si>
    <t xml:space="preserve">Stolice - stanovení adenoviru, rotaviru, noroviru a astroviru </t>
  </si>
  <si>
    <t xml:space="preserve"> průkaz antigenů</t>
  </si>
  <si>
    <t xml:space="preserve">Virologie </t>
  </si>
  <si>
    <t>Stolice - stanovení adenoviru a rotaviru</t>
  </si>
  <si>
    <t>průkaz antigenů</t>
  </si>
  <si>
    <t>Stolice - screening jednoho vybraného viru</t>
  </si>
  <si>
    <t>adenovirus nebo rotavirus nebo norovirus nebo astrovirus; průkaz antigenu</t>
  </si>
  <si>
    <t>Stolice - standardní vyšetření</t>
  </si>
  <si>
    <t>mikroskopické vyšetření</t>
  </si>
  <si>
    <t>Stolice - specializované vyšetření (např. návrat z tropů / subtropů)</t>
  </si>
  <si>
    <t>lze zjistit veškeré parazity, které by se  ce střevním traktu mohli nacházet, např.vajíčka, červy.Jsou potřeba 3 vzorky s odstupem 1 dne. Každý vzorek 345 Kč</t>
  </si>
  <si>
    <t>Perianální otisk - vyšetření enterobiózy</t>
  </si>
  <si>
    <t>cílené mikroskopické vyšetření Enterobius vermicularis</t>
  </si>
  <si>
    <t>Cryptosporidium sp. nebo Cyclospora sp.</t>
  </si>
  <si>
    <t>cílené mikroskopické vyšetření jednoho agens; (vzorek stolice)</t>
  </si>
  <si>
    <t>Giardia intestinalis nebo Cryptosporidium sp.</t>
  </si>
  <si>
    <t>průkaz antigenu jednoho agens; (vzorek stolice)</t>
  </si>
  <si>
    <t>Endoparazit, i jeho části, k určení</t>
  </si>
  <si>
    <t>mikroskopické a morfologické vyšetření</t>
  </si>
  <si>
    <t>Rána, kůže, impetigo … jazyk, dutina ústní …</t>
  </si>
  <si>
    <t xml:space="preserve">kultivační bakteriologické aerobní + mykologické vyšetření a stanovení citlivosti; (stěr, výtěr)  </t>
  </si>
  <si>
    <t>Bakteriologie: mykologie (pouze kvasinky)</t>
  </si>
  <si>
    <t>Další klinický materiál</t>
  </si>
  <si>
    <t xml:space="preserve">Rána, bércový vřed, dekubitus, hnis, punktát, obsah abscesu, píštěl … </t>
  </si>
  <si>
    <t>i anaerobně; kultivační bakteriologické aerobní a anaerobní + mykologické vyšetření a stanovení citlivosti;(stěr, výtěr, tekutý materiál a další…)</t>
  </si>
  <si>
    <t>Ucho - výtěr: zevní zvukovod, sekret ze středního ucha…</t>
  </si>
  <si>
    <t>Oko - stěr: spojivka, vřed rohovky…</t>
  </si>
  <si>
    <t>Žaludeční sliznice - průkaz Helicobacter pylori</t>
  </si>
  <si>
    <t>cílené mikroskopické vyšetření a ureázový test</t>
  </si>
  <si>
    <t xml:space="preserve">cílené mikroskopické a kultivační vyšetření </t>
  </si>
  <si>
    <t xml:space="preserve">Sarcoptes scabiei (svrab) </t>
  </si>
  <si>
    <t>cílené mikroskopické a morfologické vyšetření; (kožní seškrab)</t>
  </si>
  <si>
    <t>Ektoparazit k určení</t>
  </si>
  <si>
    <t>morfologické a ev. mikroskopické vyšetření</t>
  </si>
  <si>
    <t xml:space="preserve">Plasmodium spp. (malárie) </t>
  </si>
  <si>
    <t>cílené mikroskopické vyšetření; (krevní nátěr + tlustá kapka)</t>
  </si>
  <si>
    <t>Dermatofyty a jiné plísně</t>
  </si>
  <si>
    <t>mikroskopické a  kultivační vyšetření; (šupiny kůže, odpovídající odběr nehtů, vlasů, vousů…)</t>
  </si>
  <si>
    <t>Mykologie</t>
  </si>
  <si>
    <t xml:space="preserve">Parodontální patogeny     </t>
  </si>
  <si>
    <t>Aggregatibacter actinomycetemcomitans, Porphyromonas gingivalis, Prevotella intermedia, Tannerella forsythia, Treponema denticola (výtěr: parodontální kapsa / chobot;  speciální odběrová a transportní souprava)</t>
  </si>
  <si>
    <t>GBS (Streptococcus agalactiae)</t>
  </si>
  <si>
    <t>cílené kultivační vyšetření; (výtěr z pochvy a rekta)</t>
  </si>
  <si>
    <t>Bakteriologie</t>
  </si>
  <si>
    <t>Screeningová vyšetření</t>
  </si>
  <si>
    <t>MRSA (methicillin rezistentní Staphylococcus aureus)</t>
  </si>
  <si>
    <t>cílené kultivační vyšetření a stanovení citlivosti; (výtěr z: krku,  nosu; stěr z:  axily,  perinea, rány… )</t>
  </si>
  <si>
    <t>stafylokok</t>
  </si>
  <si>
    <t>VRE (vankomycin rezistentní enterokoky)</t>
  </si>
  <si>
    <t>cílené kultivační vyšetření a stanovení citlivosti; (výtěr z rekta, z pochvy…)</t>
  </si>
  <si>
    <t>f</t>
  </si>
  <si>
    <t>G</t>
  </si>
  <si>
    <t>TS</t>
  </si>
  <si>
    <t xml:space="preserve">Pořadí </t>
  </si>
  <si>
    <t>Zahrnuje vyšetření</t>
  </si>
  <si>
    <t>cena</t>
  </si>
  <si>
    <t>Frekvence</t>
  </si>
  <si>
    <t>Poznámka</t>
  </si>
  <si>
    <t>ALE</t>
  </si>
  <si>
    <t>S</t>
  </si>
  <si>
    <t>AlaTOP - inhalační</t>
  </si>
  <si>
    <t>Alergie</t>
  </si>
  <si>
    <t>ATOP</t>
  </si>
  <si>
    <t>Alergen jednotlivý</t>
  </si>
  <si>
    <t>ALEJ</t>
  </si>
  <si>
    <t>Alergen komponenta</t>
  </si>
  <si>
    <t>ALEK</t>
  </si>
  <si>
    <t>IMU</t>
  </si>
  <si>
    <t>Test aktivace basofilů (jeden alergen)</t>
  </si>
  <si>
    <t>BAT</t>
  </si>
  <si>
    <t>Alergen směs</t>
  </si>
  <si>
    <t>ALES</t>
  </si>
  <si>
    <t>Diaminooxidáza (DAO)</t>
  </si>
  <si>
    <t>DAO</t>
  </si>
  <si>
    <t>histaminová intolerance - to by udělali na imunu</t>
  </si>
  <si>
    <t>SPE</t>
  </si>
  <si>
    <t>ECP</t>
  </si>
  <si>
    <t>IgG1</t>
  </si>
  <si>
    <t>Specifické proteiny</t>
  </si>
  <si>
    <t>IGG1</t>
  </si>
  <si>
    <t>IgG2</t>
  </si>
  <si>
    <t>IGG2</t>
  </si>
  <si>
    <t>IgG3</t>
  </si>
  <si>
    <t>IGG3</t>
  </si>
  <si>
    <t>IgG4</t>
  </si>
  <si>
    <t>IGG4</t>
  </si>
  <si>
    <t>IgA1</t>
  </si>
  <si>
    <t>IGA1</t>
  </si>
  <si>
    <t>IgA2</t>
  </si>
  <si>
    <t>IGA2</t>
  </si>
  <si>
    <t>MBL (mannan binding lectin)</t>
  </si>
  <si>
    <t>MBL</t>
  </si>
  <si>
    <t>Alfa-2-makroglobulin</t>
  </si>
  <si>
    <t>A2M</t>
  </si>
  <si>
    <t>CIK C1q</t>
  </si>
  <si>
    <t>C1Q</t>
  </si>
  <si>
    <t>SER</t>
  </si>
  <si>
    <t>EBV</t>
  </si>
  <si>
    <t>EBV VCA IgG</t>
  </si>
  <si>
    <t>Herpetické viry</t>
  </si>
  <si>
    <t>EBVGE</t>
  </si>
  <si>
    <t>Virus Epsteina–Barrové</t>
  </si>
  <si>
    <t>EBV VCA IgM</t>
  </si>
  <si>
    <t>EBVME</t>
  </si>
  <si>
    <t>EA IgG</t>
  </si>
  <si>
    <t>EBVAE</t>
  </si>
  <si>
    <t>EBNA IgG</t>
  </si>
  <si>
    <t>EBNAGE</t>
  </si>
  <si>
    <t>EBNA IgM</t>
  </si>
  <si>
    <t>EBNAME</t>
  </si>
  <si>
    <t>VCA index avidity</t>
  </si>
  <si>
    <t>EBVAV</t>
  </si>
  <si>
    <t>EBV WB</t>
  </si>
  <si>
    <t>EBV IgG WB</t>
  </si>
  <si>
    <t>EBVGK</t>
  </si>
  <si>
    <t>EBV IgM WB</t>
  </si>
  <si>
    <t>EBVMK</t>
  </si>
  <si>
    <t>CMV</t>
  </si>
  <si>
    <t>CMV IgG</t>
  </si>
  <si>
    <t>CMVG</t>
  </si>
  <si>
    <t>cytomegalovirus</t>
  </si>
  <si>
    <t>CMV IgA</t>
  </si>
  <si>
    <t>CMVA</t>
  </si>
  <si>
    <t>CMV IgM</t>
  </si>
  <si>
    <t>CMVM</t>
  </si>
  <si>
    <t>CMV index avidity</t>
  </si>
  <si>
    <t>CMVAV</t>
  </si>
  <si>
    <t>CMV WB</t>
  </si>
  <si>
    <t>CMVGK</t>
  </si>
  <si>
    <t>HSV 1,2</t>
  </si>
  <si>
    <t>HSV 1,2 IgG</t>
  </si>
  <si>
    <t>HSVG</t>
  </si>
  <si>
    <t>Herpes simplex - HSV-1 a HSV-2. ... HSV-1 se obvykle přenáší slinami a způsobuje orofaryngeální infekce. HSV-2 se přenáší sexuální cestou nebo z matky na novorozence při porodu// délka vyšetření 7-14 dní</t>
  </si>
  <si>
    <t>HSV 1,2 IgM</t>
  </si>
  <si>
    <t>HSVM</t>
  </si>
  <si>
    <t>HSV WB</t>
  </si>
  <si>
    <t>HSVGK</t>
  </si>
  <si>
    <t>HHV 6</t>
  </si>
  <si>
    <t xml:space="preserve">HHV 6 IgG </t>
  </si>
  <si>
    <t>HHVG</t>
  </si>
  <si>
    <t>herpes virus typu 6</t>
  </si>
  <si>
    <t>HHV 6 IgM</t>
  </si>
  <si>
    <t>HHVM</t>
  </si>
  <si>
    <t>VZV</t>
  </si>
  <si>
    <t>VZV IgG</t>
  </si>
  <si>
    <t>VZVG</t>
  </si>
  <si>
    <t>neštovice varicela zoster</t>
  </si>
  <si>
    <t>VZV IgA</t>
  </si>
  <si>
    <t>VZVA</t>
  </si>
  <si>
    <t>VZV IgM</t>
  </si>
  <si>
    <t>VZVM</t>
  </si>
  <si>
    <t>HSV 1</t>
  </si>
  <si>
    <t>HSV 1 IgG</t>
  </si>
  <si>
    <t>HS1G</t>
  </si>
  <si>
    <t>virus HSV 1 -  se obvykle přenáší slinami a způsobuje orofaryngeální infekce.</t>
  </si>
  <si>
    <t>HSV 1 IgM</t>
  </si>
  <si>
    <t>HS1M</t>
  </si>
  <si>
    <t>HSV 2</t>
  </si>
  <si>
    <t>HSV 2 IgG</t>
  </si>
  <si>
    <t>HS2G</t>
  </si>
  <si>
    <t>virus HSV 2 - se přenáší sexuální cestou nebo z matky na novorozence při porodu</t>
  </si>
  <si>
    <t>HSV 2 IgM</t>
  </si>
  <si>
    <t>HS2M</t>
  </si>
  <si>
    <t>Anaplasma (Ehrlichia) WB</t>
  </si>
  <si>
    <t>Infekce od klíšťat</t>
  </si>
  <si>
    <t>EHRGK</t>
  </si>
  <si>
    <t>Borrelia recomb. screen</t>
  </si>
  <si>
    <t>Borrelia recomb. IgG (screen.)</t>
  </si>
  <si>
    <t>BORG</t>
  </si>
  <si>
    <t>Borrelia recomb. IgM (screen.)</t>
  </si>
  <si>
    <t>BORM</t>
  </si>
  <si>
    <t>Borrelia afzelii, Borrelia garinii</t>
  </si>
  <si>
    <t>Borrelia afzelii IgG</t>
  </si>
  <si>
    <t>BORGAF</t>
  </si>
  <si>
    <t>druhové protilátky spojované s neurologickými symptomy (metoda stanovení ELISA), druhové protilátky s chronickými kožními projevy (metoda stanovení ELISA</t>
  </si>
  <si>
    <t>Borrelia afzelii IgM</t>
  </si>
  <si>
    <t>BORGAFM</t>
  </si>
  <si>
    <t>Borrelia garinii IgG</t>
  </si>
  <si>
    <t>BORGGA</t>
  </si>
  <si>
    <t>Borrelia garinii IgM</t>
  </si>
  <si>
    <t>BORGGAM</t>
  </si>
  <si>
    <t>Borrelia burgdorferi</t>
  </si>
  <si>
    <t>Borrelia burgdorferi IgG</t>
  </si>
  <si>
    <t>BORGSL</t>
  </si>
  <si>
    <t>souhrnné označování pro všechny druhy borrelií vyvolávající onemocnění - je screeningové vyšetření směsi druhových protilátek, metoda stanovení ELISA. LTT, limespot -doplňující vyšetření</t>
  </si>
  <si>
    <t>Borrelia burgdorferi IgM</t>
  </si>
  <si>
    <t>BORMSL</t>
  </si>
  <si>
    <t>Borrelia WB</t>
  </si>
  <si>
    <t>BORGK</t>
  </si>
  <si>
    <t>western BLOT. stanovení protilátek proti jednotlivým druhovým antigenům, stanovení je velmi podrobné a mnohem citlivější</t>
  </si>
  <si>
    <t>Borrelia afzelii WB</t>
  </si>
  <si>
    <t>BORAGK</t>
  </si>
  <si>
    <t>western BLOT</t>
  </si>
  <si>
    <t>Borrelia garinii WB</t>
  </si>
  <si>
    <t>BORGGK</t>
  </si>
  <si>
    <t>Klíšťová encephal. IgG</t>
  </si>
  <si>
    <t>ENCFG</t>
  </si>
  <si>
    <t>encefalitida - protilátky</t>
  </si>
  <si>
    <t>Klíšťová encephal. IgM</t>
  </si>
  <si>
    <t>ENCFM</t>
  </si>
  <si>
    <t>Klíště</t>
  </si>
  <si>
    <t>Borrelie - antigen v klíštěti</t>
  </si>
  <si>
    <t>BORK</t>
  </si>
  <si>
    <t>vyšetření z klíštěte</t>
  </si>
  <si>
    <t>Chlamydia pneumoniae</t>
  </si>
  <si>
    <t>Chlamydia pneumoniae IgG</t>
  </si>
  <si>
    <t>Chlamydie</t>
  </si>
  <si>
    <t>CHPG</t>
  </si>
  <si>
    <t>Chlamydia pneumoniae IgM</t>
  </si>
  <si>
    <t>CHPM</t>
  </si>
  <si>
    <t>Chlamydia pneumoniae IgA</t>
  </si>
  <si>
    <t>CHPA</t>
  </si>
  <si>
    <t>Chlamydia trachomatis IgG</t>
  </si>
  <si>
    <t>CHTG</t>
  </si>
  <si>
    <t>Chlamydia trachomatis IgM</t>
  </si>
  <si>
    <t>CHTM</t>
  </si>
  <si>
    <t>Chlamydia trachomatis IgA</t>
  </si>
  <si>
    <t>CHTA</t>
  </si>
  <si>
    <t>Chlamydia pneu WB</t>
  </si>
  <si>
    <t>CHPGK</t>
  </si>
  <si>
    <t xml:space="preserve"> urealyticum</t>
  </si>
  <si>
    <t xml:space="preserve"> urealyticum IgG</t>
  </si>
  <si>
    <t>UURG</t>
  </si>
  <si>
    <t xml:space="preserve"> urealyticum IgA</t>
  </si>
  <si>
    <t>UURA</t>
  </si>
  <si>
    <t>Mycoplasma hominis</t>
  </si>
  <si>
    <t>Mycoplasma hominis IgG</t>
  </si>
  <si>
    <t>MHOG</t>
  </si>
  <si>
    <t>Mycoplasma hominis IgA</t>
  </si>
  <si>
    <t>MHOA</t>
  </si>
  <si>
    <t>Chlamydia pneu, trach, psitt WB</t>
  </si>
  <si>
    <t>CHTGK</t>
  </si>
  <si>
    <t>Y. enterocolitica</t>
  </si>
  <si>
    <t>Y. enterocolitica IgG</t>
  </si>
  <si>
    <t>Gastroinfekce</t>
  </si>
  <si>
    <t>YERSG</t>
  </si>
  <si>
    <t>Y. enterocolitica IgM</t>
  </si>
  <si>
    <t>YERSM</t>
  </si>
  <si>
    <t>Y. enterocolitica IgA</t>
  </si>
  <si>
    <t>YERSA</t>
  </si>
  <si>
    <t>Y. enterocolitica WB</t>
  </si>
  <si>
    <t>Y. enterocolitica IgG WB</t>
  </si>
  <si>
    <t>YERSGK</t>
  </si>
  <si>
    <t>Y. enterocolitica IgM  WB</t>
  </si>
  <si>
    <t>YERSMK</t>
  </si>
  <si>
    <t>Y. enterocolitica IgA WB</t>
  </si>
  <si>
    <t>YERSAK</t>
  </si>
  <si>
    <t>Campylobacter WB</t>
  </si>
  <si>
    <t>CAMGK</t>
  </si>
  <si>
    <t>Helicobacter pylori</t>
  </si>
  <si>
    <t>Helicobacter pylori IgG</t>
  </si>
  <si>
    <t>HPG</t>
  </si>
  <si>
    <t>Helicobacter pylori IgA</t>
  </si>
  <si>
    <t>HPA</t>
  </si>
  <si>
    <t>Helikobacter WB</t>
  </si>
  <si>
    <t>HPGK</t>
  </si>
  <si>
    <t>Helicobacter pylori - antigen ve stolici</t>
  </si>
  <si>
    <t>HPF</t>
  </si>
  <si>
    <t>Adenoviry</t>
  </si>
  <si>
    <t>Adenoviry IgG</t>
  </si>
  <si>
    <t>Respirační soubor</t>
  </si>
  <si>
    <t>ADVG</t>
  </si>
  <si>
    <t>Adenoviry IgM</t>
  </si>
  <si>
    <t>ADVM</t>
  </si>
  <si>
    <t>Adenoviry IgA</t>
  </si>
  <si>
    <t>ADVA</t>
  </si>
  <si>
    <t>B. pertussis (toxin)</t>
  </si>
  <si>
    <t>B. pertussis (Ag pert.toxin) IgG</t>
  </si>
  <si>
    <t>BPG</t>
  </si>
  <si>
    <t>černý kašel</t>
  </si>
  <si>
    <t>B. pertussis (Ag pert.toxin) IgA</t>
  </si>
  <si>
    <t>BPA</t>
  </si>
  <si>
    <t>Bordetella WB</t>
  </si>
  <si>
    <t>BPGK</t>
  </si>
  <si>
    <t>Bordetella parapertussis</t>
  </si>
  <si>
    <t>Bordetella parapertussis IgG</t>
  </si>
  <si>
    <t>BPPG</t>
  </si>
  <si>
    <t>Bordetella parapertussis IgM</t>
  </si>
  <si>
    <t>BPPM</t>
  </si>
  <si>
    <t>Bordetella parapertussis IgA</t>
  </si>
  <si>
    <t>BPPA</t>
  </si>
  <si>
    <t>Bordetella parapertussis aglutinace</t>
  </si>
  <si>
    <t>BPPL</t>
  </si>
  <si>
    <t>Influensa A</t>
  </si>
  <si>
    <t>Influensa A IgG</t>
  </si>
  <si>
    <t>INFAG</t>
  </si>
  <si>
    <t>Influensa A IgM</t>
  </si>
  <si>
    <t>INFAM</t>
  </si>
  <si>
    <t>Influensa A IgA</t>
  </si>
  <si>
    <t>INFAA</t>
  </si>
  <si>
    <t>Influensa B</t>
  </si>
  <si>
    <t>Influensa B IgG</t>
  </si>
  <si>
    <t>INFBG</t>
  </si>
  <si>
    <t>Influensa B IgM</t>
  </si>
  <si>
    <t>INFBM</t>
  </si>
  <si>
    <t>Influensa B IgA</t>
  </si>
  <si>
    <t>INFBA</t>
  </si>
  <si>
    <t>Parainfluensa 1,2,3,4</t>
  </si>
  <si>
    <t>Parainfluensa 1,2,3,4 IgG</t>
  </si>
  <si>
    <t>PIFG</t>
  </si>
  <si>
    <t>Parainfluensa 1,2,3,4 IgM</t>
  </si>
  <si>
    <t>PIFM</t>
  </si>
  <si>
    <t>Parainfluensa 1,2,3,4 IgA</t>
  </si>
  <si>
    <t>PIFA</t>
  </si>
  <si>
    <t>RSV</t>
  </si>
  <si>
    <t>RSV IgG</t>
  </si>
  <si>
    <t>RSVG</t>
  </si>
  <si>
    <t>RSV IgM</t>
  </si>
  <si>
    <t>RSVM</t>
  </si>
  <si>
    <t>RSV IgA</t>
  </si>
  <si>
    <t>RSVA</t>
  </si>
  <si>
    <t>Mycoplasma pneumoniae IgG</t>
  </si>
  <si>
    <t>MYPG</t>
  </si>
  <si>
    <t>Mycoplasma pneumoniae IgM</t>
  </si>
  <si>
    <t>MYPM</t>
  </si>
  <si>
    <t>Mycoplasma pneumoniae IgA</t>
  </si>
  <si>
    <t>MYPA</t>
  </si>
  <si>
    <t>M. pneumoniae WB</t>
  </si>
  <si>
    <t>M. pneumoniae IgG WB</t>
  </si>
  <si>
    <t>MYPGK</t>
  </si>
  <si>
    <t>M. pneumoniae IgM WB</t>
  </si>
  <si>
    <t>MYPMK</t>
  </si>
  <si>
    <t>M. pneumoniae IgA WB</t>
  </si>
  <si>
    <t>MYPAK</t>
  </si>
  <si>
    <t>Legionella pneumophila IgG</t>
  </si>
  <si>
    <t>LEGG</t>
  </si>
  <si>
    <t>Legionella pneumophila IgM</t>
  </si>
  <si>
    <t>LEGM</t>
  </si>
  <si>
    <t>Brucella abortus</t>
  </si>
  <si>
    <t>Brucella abortus IgG</t>
  </si>
  <si>
    <t>Zoonózy</t>
  </si>
  <si>
    <t>BRUCG</t>
  </si>
  <si>
    <t>Brucella abortus IgM</t>
  </si>
  <si>
    <t>BRUCM</t>
  </si>
  <si>
    <t>Francisella tularensis</t>
  </si>
  <si>
    <t>FRTU</t>
  </si>
  <si>
    <t>Listeria monocytogenes</t>
  </si>
  <si>
    <t>Listeria monocyt. OI,II</t>
  </si>
  <si>
    <t>LIMO</t>
  </si>
  <si>
    <t>Listeria monocyt. OV</t>
  </si>
  <si>
    <t>LIMOV</t>
  </si>
  <si>
    <t>Toxocara canis</t>
  </si>
  <si>
    <t>Toxocara canis IgG</t>
  </si>
  <si>
    <t>TOCAG</t>
  </si>
  <si>
    <t>Toxocara canis index avidity</t>
  </si>
  <si>
    <t>TOCAV</t>
  </si>
  <si>
    <t>Coxsackie virus B IgG</t>
  </si>
  <si>
    <t>COXB</t>
  </si>
  <si>
    <t>Toxocara WB</t>
  </si>
  <si>
    <t>TOCAGK</t>
  </si>
  <si>
    <t>Toxoplasma gondii</t>
  </si>
  <si>
    <t>Toxoplasma gondii IgG</t>
  </si>
  <si>
    <t>TOXG</t>
  </si>
  <si>
    <t>Toxoplasma gondii IgM</t>
  </si>
  <si>
    <t>TOXM</t>
  </si>
  <si>
    <t>Toxoplasma gondii IgA</t>
  </si>
  <si>
    <t>TOXOA</t>
  </si>
  <si>
    <t>Toxoplasma gondii IgE</t>
  </si>
  <si>
    <t>TOXE</t>
  </si>
  <si>
    <t>Toxoplasma gondii WB</t>
  </si>
  <si>
    <t>Toxoplasma gondii IgG WB</t>
  </si>
  <si>
    <t>TOXGK</t>
  </si>
  <si>
    <t>Toxoplasma gondii IgM WB</t>
  </si>
  <si>
    <t>TOXMK</t>
  </si>
  <si>
    <t>Toxoplasma gondii IgA WB</t>
  </si>
  <si>
    <t>TOXAK</t>
  </si>
  <si>
    <t>Toxoplasma gondii KFR</t>
  </si>
  <si>
    <t>TOXKFR</t>
  </si>
  <si>
    <t>Coxsackie viry A, B</t>
  </si>
  <si>
    <t>Neuroinfekce</t>
  </si>
  <si>
    <t>COXA</t>
  </si>
  <si>
    <t xml:space="preserve"> IgG</t>
  </si>
  <si>
    <t>Exantémová onemocnění</t>
  </si>
  <si>
    <t>RUBG</t>
  </si>
  <si>
    <t>zarděnky - infekce</t>
  </si>
  <si>
    <t xml:space="preserve"> IgM</t>
  </si>
  <si>
    <t>RUBM</t>
  </si>
  <si>
    <t>zarděnky - protilátky</t>
  </si>
  <si>
    <t>Morbilli IgG</t>
  </si>
  <si>
    <t>MORG</t>
  </si>
  <si>
    <t>spalničky - zda se vytvořily protlátky a v jaké míře, známka prodělané infekce a vakcinace</t>
  </si>
  <si>
    <t>Morbilli IgM</t>
  </si>
  <si>
    <t>MORM</t>
  </si>
  <si>
    <t>spalničky - zda v těle se vytvořily protilátky na nemoc, která právě probíhá</t>
  </si>
  <si>
    <t>Parvovirus B19 WB</t>
  </si>
  <si>
    <t>Parvovirus B19 IgG WB</t>
  </si>
  <si>
    <t>PRVGK</t>
  </si>
  <si>
    <t>Parvovirus B19 IgM WB</t>
  </si>
  <si>
    <t>PRVMK</t>
  </si>
  <si>
    <t>ANCA</t>
  </si>
  <si>
    <t>Myeloperoxidáza ( p-ANCA )</t>
  </si>
  <si>
    <t>Autoprotilátky vaskulitidy</t>
  </si>
  <si>
    <t>PANCA</t>
  </si>
  <si>
    <t>Proteináza 3 ( c-ANCA )</t>
  </si>
  <si>
    <t>CANCA</t>
  </si>
  <si>
    <t>ANCA (IF)</t>
  </si>
  <si>
    <t>ANCAF</t>
  </si>
  <si>
    <t>ANCA typizace (PR3, MPO, BPI)</t>
  </si>
  <si>
    <t>TANCA</t>
  </si>
  <si>
    <t>Endotelie IgG (AECA)</t>
  </si>
  <si>
    <t>AECA</t>
  </si>
  <si>
    <t>GBM</t>
  </si>
  <si>
    <t>GBM IgG</t>
  </si>
  <si>
    <t>Autoprotilátky nefrologie</t>
  </si>
  <si>
    <t>AUIGLO</t>
  </si>
  <si>
    <t>Kardiolipin</t>
  </si>
  <si>
    <t>Kardiolipin IgG</t>
  </si>
  <si>
    <t>Antifosfolipidový syndrom</t>
  </si>
  <si>
    <t>ACAG</t>
  </si>
  <si>
    <t>Kardiolipin IgM</t>
  </si>
  <si>
    <t>ACAM</t>
  </si>
  <si>
    <t>Kardiolipin IgA</t>
  </si>
  <si>
    <t>ACAA</t>
  </si>
  <si>
    <t>Beta-2-glykoprotein</t>
  </si>
  <si>
    <t>Beta-2-glykoprotein IgG</t>
  </si>
  <si>
    <t>B2GPG</t>
  </si>
  <si>
    <t>Beta-2-glykoprotein IgM</t>
  </si>
  <si>
    <t>B2GPM</t>
  </si>
  <si>
    <t>Beta-2-glykoprotein IgA</t>
  </si>
  <si>
    <t>B2GPA</t>
  </si>
  <si>
    <t xml:space="preserve">Fosfatidylserin/protrombin komplex </t>
  </si>
  <si>
    <t>Fosfatidylserin/protrombin komplex (PS/PT) IgG</t>
  </si>
  <si>
    <t>APHPG</t>
  </si>
  <si>
    <t>Fosfatidylserin/protrombin komplex (PS/PT) IgM</t>
  </si>
  <si>
    <t>APHPM</t>
  </si>
  <si>
    <t>Protrombin</t>
  </si>
  <si>
    <t>Protrombin IgG</t>
  </si>
  <si>
    <t>APRG</t>
  </si>
  <si>
    <t>Protrombin IgM</t>
  </si>
  <si>
    <t>APRM</t>
  </si>
  <si>
    <t>Protrombin IgA</t>
  </si>
  <si>
    <t>APRA</t>
  </si>
  <si>
    <t>Annexin</t>
  </si>
  <si>
    <t>Annexin IgG</t>
  </si>
  <si>
    <t>AANG</t>
  </si>
  <si>
    <t>Annexin IgM</t>
  </si>
  <si>
    <t>AANM</t>
  </si>
  <si>
    <t>Fosfatidyl ethanolamin</t>
  </si>
  <si>
    <t>FOET</t>
  </si>
  <si>
    <t>Fosfatidyl inositol</t>
  </si>
  <si>
    <t>FOIN</t>
  </si>
  <si>
    <t>Fosfatidyl serin</t>
  </si>
  <si>
    <t>FOSE</t>
  </si>
  <si>
    <t>Kyselina fosfatidová</t>
  </si>
  <si>
    <t>KYFO</t>
  </si>
  <si>
    <t xml:space="preserve">APA typizace IgG, IgM </t>
  </si>
  <si>
    <t>APLAS</t>
  </si>
  <si>
    <t>RF IgG, IgM, IgA</t>
  </si>
  <si>
    <t>RF IgG</t>
  </si>
  <si>
    <t>Revmatologický soubor</t>
  </si>
  <si>
    <t>RFG</t>
  </si>
  <si>
    <t>RF IgM</t>
  </si>
  <si>
    <t>RFM</t>
  </si>
  <si>
    <t>RF IgA</t>
  </si>
  <si>
    <t>RFA</t>
  </si>
  <si>
    <t>Cyklický citrulinovaný peptid IgG</t>
  </si>
  <si>
    <t>ACCP</t>
  </si>
  <si>
    <t>Anti-MCV</t>
  </si>
  <si>
    <t>AMCV</t>
  </si>
  <si>
    <t>COMP</t>
  </si>
  <si>
    <t>Streptococcus pneumonie IgG</t>
  </si>
  <si>
    <t>Ostatní protilátky</t>
  </si>
  <si>
    <t>STPG</t>
  </si>
  <si>
    <t>Parotitis IgG</t>
  </si>
  <si>
    <t>PRTG</t>
  </si>
  <si>
    <t>příušnice - zda se v tělě vytvořily protilátky a v jaké míře</t>
  </si>
  <si>
    <t>Parotitis IgM</t>
  </si>
  <si>
    <t>PRTM</t>
  </si>
  <si>
    <t>příušnice - jestli jsou protilátky-příznak aktuální nemoci</t>
  </si>
  <si>
    <t>Candida albicans</t>
  </si>
  <si>
    <t>Candida albicans IgG</t>
  </si>
  <si>
    <t>CAAG</t>
  </si>
  <si>
    <t>sérum - lab. Brno// mikro stěr - lab. Mostiště</t>
  </si>
  <si>
    <t>Candida albicans IgM</t>
  </si>
  <si>
    <t>CAAM</t>
  </si>
  <si>
    <t>Candida albicans IgA</t>
  </si>
  <si>
    <t>CAAA</t>
  </si>
  <si>
    <t>Tetanus-toxoid IgG</t>
  </si>
  <si>
    <t>TTOXG</t>
  </si>
  <si>
    <t>Haemophilus influenzae IgG</t>
  </si>
  <si>
    <t>HEIG</t>
  </si>
  <si>
    <t>Kožní tkáň</t>
  </si>
  <si>
    <t>Kožní tkáň IgG</t>
  </si>
  <si>
    <t>Autoprotilátky kožní</t>
  </si>
  <si>
    <t>AKTG</t>
  </si>
  <si>
    <t>Kožní tkáň IgA</t>
  </si>
  <si>
    <t>AKTA</t>
  </si>
  <si>
    <t>Příč. pruh. sval IgG</t>
  </si>
  <si>
    <t>Autoprotilátky ostatní</t>
  </si>
  <si>
    <t>APPG</t>
  </si>
  <si>
    <t>Myokard IgG</t>
  </si>
  <si>
    <t>AMYG</t>
  </si>
  <si>
    <t>Kůra nadledvin IgG</t>
  </si>
  <si>
    <t>AKNG</t>
  </si>
  <si>
    <t>Infliximab hladina + protilátky</t>
  </si>
  <si>
    <t>Infliximab hladina</t>
  </si>
  <si>
    <t>Biologická léčba</t>
  </si>
  <si>
    <t>INMB</t>
  </si>
  <si>
    <t>Infliximab protilátky</t>
  </si>
  <si>
    <t>INMBA</t>
  </si>
  <si>
    <t>Adalimumab hladina + protilátky</t>
  </si>
  <si>
    <t>Adalimumab hladina</t>
  </si>
  <si>
    <t>ADLH</t>
  </si>
  <si>
    <t>Adalimumab protilátky</t>
  </si>
  <si>
    <t>ADLA</t>
  </si>
  <si>
    <t>Etanercept hladina + protilátky</t>
  </si>
  <si>
    <t>Etanercept hladina</t>
  </si>
  <si>
    <t>ENTH</t>
  </si>
  <si>
    <t>Etanercept protilátky</t>
  </si>
  <si>
    <t>ENTA</t>
  </si>
  <si>
    <t>B</t>
  </si>
  <si>
    <t>CD znaky (imunofenotypizace)</t>
  </si>
  <si>
    <t>Buněčná imunita</t>
  </si>
  <si>
    <t>IFELY</t>
  </si>
  <si>
    <t>HLA-B27 FlowCytometry</t>
  </si>
  <si>
    <t>HLAB27</t>
  </si>
  <si>
    <t>HLA B27</t>
  </si>
  <si>
    <t>Fagocytóza (oxidativní vzplanutí)</t>
  </si>
  <si>
    <t>FA</t>
  </si>
  <si>
    <t>Časná aktivace lymfocytů (trofoblast)</t>
  </si>
  <si>
    <t>TROF</t>
  </si>
  <si>
    <t>Solubilní HLA-G</t>
  </si>
  <si>
    <t>HLAG</t>
  </si>
  <si>
    <t>QuantiFeron</t>
  </si>
  <si>
    <t>QFAC</t>
  </si>
  <si>
    <t xml:space="preserve">Ovarium Ig </t>
  </si>
  <si>
    <t>Reprodukce</t>
  </si>
  <si>
    <t>AOV</t>
  </si>
  <si>
    <t>Zona pellucida Ig</t>
  </si>
  <si>
    <t>AZPV</t>
  </si>
  <si>
    <t>Spermie Ig</t>
  </si>
  <si>
    <t>ASPA</t>
  </si>
  <si>
    <t>Steroidní buňky (STC)</t>
  </si>
  <si>
    <t>STEC</t>
  </si>
  <si>
    <t>Laminin-2</t>
  </si>
  <si>
    <t>LAM1</t>
  </si>
  <si>
    <t>Sper</t>
  </si>
  <si>
    <t>Sperm Flow</t>
  </si>
  <si>
    <t>SPFL</t>
  </si>
  <si>
    <t>Transglutamináza IgA</t>
  </si>
  <si>
    <t>Celiakie</t>
  </si>
  <si>
    <t>TTGA</t>
  </si>
  <si>
    <t>Transglutamináza IgG</t>
  </si>
  <si>
    <t>TTGG</t>
  </si>
  <si>
    <t>Gliadin</t>
  </si>
  <si>
    <t>Gliadin IgG</t>
  </si>
  <si>
    <t>GLIOG</t>
  </si>
  <si>
    <t>Gliadin IgA</t>
  </si>
  <si>
    <t>GLIOA</t>
  </si>
  <si>
    <t>Gliadin (DGP)</t>
  </si>
  <si>
    <t>Gliadin(DGP)IgG</t>
  </si>
  <si>
    <t>GLIAG</t>
  </si>
  <si>
    <t>Gliadin(DGP)IgA</t>
  </si>
  <si>
    <t>GLIAA</t>
  </si>
  <si>
    <t>Endomysium</t>
  </si>
  <si>
    <t>Endomysium IgG</t>
  </si>
  <si>
    <t>AEMG</t>
  </si>
  <si>
    <t>Endomysium IgA</t>
  </si>
  <si>
    <t>AEMA</t>
  </si>
  <si>
    <t>Retikulin</t>
  </si>
  <si>
    <t>Retikulin IgG</t>
  </si>
  <si>
    <t>AREG</t>
  </si>
  <si>
    <t>Retikulin IgA</t>
  </si>
  <si>
    <t>AREA</t>
  </si>
  <si>
    <t>S. cerevisiae (ASCA)</t>
  </si>
  <si>
    <t>S. cerevisiae IgG (ASCA)</t>
  </si>
  <si>
    <t>Gastroentero soubor</t>
  </si>
  <si>
    <t>ASCAA</t>
  </si>
  <si>
    <t>S. cerevisiae IgA (ASCA)</t>
  </si>
  <si>
    <t>ASCAG</t>
  </si>
  <si>
    <t>F</t>
  </si>
  <si>
    <t>Kalprotektin ve stolici</t>
  </si>
  <si>
    <t>KALP</t>
  </si>
  <si>
    <t>Hladký sval IgG (ASMA)</t>
  </si>
  <si>
    <t>AHSVG</t>
  </si>
  <si>
    <t>Exokrin. výv. pankr. IgG</t>
  </si>
  <si>
    <t>AEPG</t>
  </si>
  <si>
    <t>Parietál. buňky IgG</t>
  </si>
  <si>
    <t>AUIPAR</t>
  </si>
  <si>
    <t>Pohár. b. stř. sliz. IgG</t>
  </si>
  <si>
    <t>APBSG</t>
  </si>
  <si>
    <t>Vnitřní faktor</t>
  </si>
  <si>
    <t>INTF</t>
  </si>
  <si>
    <t>Gastro BLOT WB</t>
  </si>
  <si>
    <t>Gastro BLOT IgG WB</t>
  </si>
  <si>
    <t>GBGK</t>
  </si>
  <si>
    <t>Gastro BLOT IgA WB</t>
  </si>
  <si>
    <t>GBAK</t>
  </si>
  <si>
    <t>Hepatopatie autoprotilátky WB</t>
  </si>
  <si>
    <t>AIHK</t>
  </si>
  <si>
    <t>LKM-2</t>
  </si>
  <si>
    <t>LKM1</t>
  </si>
  <si>
    <t>Mitochondrie IgG (AMA)</t>
  </si>
  <si>
    <t>AMAG</t>
  </si>
  <si>
    <t>Kravské mléko</t>
  </si>
  <si>
    <t>Kravské mléko IgG</t>
  </si>
  <si>
    <t>Potravinové intolerance</t>
  </si>
  <si>
    <t>KMG</t>
  </si>
  <si>
    <t>Kravské mléko IgM</t>
  </si>
  <si>
    <t>KMM</t>
  </si>
  <si>
    <t>Kravské mléko IgA</t>
  </si>
  <si>
    <t>KMA</t>
  </si>
  <si>
    <t>Alfa-laktalbumin</t>
  </si>
  <si>
    <t>Alfa-laktalbumin IgG</t>
  </si>
  <si>
    <t>AALAG</t>
  </si>
  <si>
    <t>Alfa-laktalbumin IgA</t>
  </si>
  <si>
    <t>AALAA</t>
  </si>
  <si>
    <t>Beta-laktoglobulin</t>
  </si>
  <si>
    <t>Beta-laktoglobulin IgG</t>
  </si>
  <si>
    <t>ABLGG</t>
  </si>
  <si>
    <t>Beta-laktoglobulin IgA</t>
  </si>
  <si>
    <t>ABLGA</t>
  </si>
  <si>
    <t>Kasein</t>
  </si>
  <si>
    <t>Kasein IgG</t>
  </si>
  <si>
    <t>AKAG</t>
  </si>
  <si>
    <t>Kasein IgA</t>
  </si>
  <si>
    <t>AKAA</t>
  </si>
  <si>
    <t>Ovalbumin</t>
  </si>
  <si>
    <t>Ovalbumin IgG</t>
  </si>
  <si>
    <t>AOAG</t>
  </si>
  <si>
    <t>Ovalbumin IgA</t>
  </si>
  <si>
    <t>AOAA</t>
  </si>
  <si>
    <t>Sója</t>
  </si>
  <si>
    <t>Sója IgG</t>
  </si>
  <si>
    <t>ASOG</t>
  </si>
  <si>
    <t>Sója IgA</t>
  </si>
  <si>
    <t>ASOA</t>
  </si>
  <si>
    <t>Milk intolerance WB</t>
  </si>
  <si>
    <t>MLKK</t>
  </si>
  <si>
    <t>Anti HEV</t>
  </si>
  <si>
    <t>Markery hepatitid</t>
  </si>
  <si>
    <t>Anti-HEV WB</t>
  </si>
  <si>
    <t>Anti-HEV IgG WB</t>
  </si>
  <si>
    <t>AHEGK</t>
  </si>
  <si>
    <t>Anti-HEV IgM WB</t>
  </si>
  <si>
    <t>AHEMK</t>
  </si>
  <si>
    <t>Ericson test</t>
  </si>
  <si>
    <t>Heterofilní protilátky</t>
  </si>
  <si>
    <t>OCHT</t>
  </si>
  <si>
    <t>IM test</t>
  </si>
  <si>
    <t>IMT</t>
  </si>
  <si>
    <t>ENA IgG screening</t>
  </si>
  <si>
    <t>Autoprotilátky</t>
  </si>
  <si>
    <t>ENAGS</t>
  </si>
  <si>
    <t>ANA (IF)</t>
  </si>
  <si>
    <t>ANAGSF</t>
  </si>
  <si>
    <t>ANA/ENA BLOT</t>
  </si>
  <si>
    <t>ANAGSB</t>
  </si>
  <si>
    <t xml:space="preserve">Centromera B IgG </t>
  </si>
  <si>
    <t>CNBG</t>
  </si>
  <si>
    <t xml:space="preserve">ds DNA </t>
  </si>
  <si>
    <t>AUIDSF</t>
  </si>
  <si>
    <t>Histon IgG</t>
  </si>
  <si>
    <t>HISG</t>
  </si>
  <si>
    <t>Jo 1</t>
  </si>
  <si>
    <t>ENJO</t>
  </si>
  <si>
    <t>La (SS/B)</t>
  </si>
  <si>
    <t>ELASB</t>
  </si>
  <si>
    <t>Nukleosomy IgG</t>
  </si>
  <si>
    <t>NKSG</t>
  </si>
  <si>
    <t>Ro (SS/A)</t>
  </si>
  <si>
    <t>EROSA</t>
  </si>
  <si>
    <t>Scl 71</t>
  </si>
  <si>
    <t>ESCL</t>
  </si>
  <si>
    <t>Sm</t>
  </si>
  <si>
    <t>ENASM</t>
  </si>
  <si>
    <t>Aquaporin-5</t>
  </si>
  <si>
    <t>Neurologie</t>
  </si>
  <si>
    <t>AQ4</t>
  </si>
  <si>
    <t>Hu,Ri,Yo IgG WB</t>
  </si>
  <si>
    <t>HURIY</t>
  </si>
  <si>
    <t>MAG IF</t>
  </si>
  <si>
    <t>MAGI</t>
  </si>
  <si>
    <t>MAG IgM WB</t>
  </si>
  <si>
    <t>MAGK</t>
  </si>
  <si>
    <t>Gangliosidy IgG, IgM WB</t>
  </si>
  <si>
    <t>GANGK</t>
  </si>
  <si>
    <t>PCR</t>
  </si>
  <si>
    <t>Borrelia burgdorferi DNA Krev</t>
  </si>
  <si>
    <t>RBOB</t>
  </si>
  <si>
    <t>Pt</t>
  </si>
  <si>
    <t>Borrelia burgdorferi DNA Punktát</t>
  </si>
  <si>
    <t>CMV DNA Krev</t>
  </si>
  <si>
    <t>RCMV</t>
  </si>
  <si>
    <t>St</t>
  </si>
  <si>
    <t>CMV DNA Stěr</t>
  </si>
  <si>
    <t>EBV DNA Krev</t>
  </si>
  <si>
    <t>REBV</t>
  </si>
  <si>
    <t>EBV DNA Stěr</t>
  </si>
  <si>
    <t>HCV RNA</t>
  </si>
  <si>
    <t>RHCV</t>
  </si>
  <si>
    <t>U</t>
  </si>
  <si>
    <t>Chlamydia trachomatis DNA Moč</t>
  </si>
  <si>
    <t>RCHT</t>
  </si>
  <si>
    <t>Chlamydia trachomatis DNA Stěr</t>
  </si>
  <si>
    <t>Mycoplasma genitalum DNA Moč</t>
  </si>
  <si>
    <t>RMYG</t>
  </si>
  <si>
    <t>Mycoplasma genitalum DNA Stěr</t>
  </si>
  <si>
    <t>Neisseria gonorrhoeae DNA Moč</t>
  </si>
  <si>
    <t>RNEG</t>
  </si>
  <si>
    <t>kapavka</t>
  </si>
  <si>
    <t>Neisseria gonorrhoeae DNA Stěr</t>
  </si>
  <si>
    <t xml:space="preserve"> urealyticum DNA Moč</t>
  </si>
  <si>
    <t>RURU</t>
  </si>
  <si>
    <t xml:space="preserve"> urealyticum DNA Stěr</t>
  </si>
  <si>
    <t>HSV 1/HSV 2 DNA Krev</t>
  </si>
  <si>
    <t>RHSV</t>
  </si>
  <si>
    <t>HSV 1/HSV 2 DNA Stěr</t>
  </si>
  <si>
    <t>Sput</t>
  </si>
  <si>
    <t>Respirační panel sputum PCR</t>
  </si>
  <si>
    <t>RRSP</t>
  </si>
  <si>
    <t>Respirační panel nazofaryngeální stěr PCR</t>
  </si>
  <si>
    <t>RRST</t>
  </si>
  <si>
    <t>Urogenitální panel  ( U. urealyticum, U. parvum, M. genitalium, Ch. trachomatis, N. gonorrhoeae, T. vaginalis)</t>
  </si>
  <si>
    <t>Urogenitální panel - výtěr = STI PANEL v mikračce</t>
  </si>
  <si>
    <t>STD panel</t>
  </si>
  <si>
    <t>HIV  (STD panel)</t>
  </si>
  <si>
    <t>STD panel / Sexually Transmitted Diseases</t>
  </si>
  <si>
    <t>Hepatitida B (STD panel)</t>
  </si>
  <si>
    <t>Hepatitida C (STD panel)</t>
  </si>
  <si>
    <t>Syfilis  (STD panel)</t>
  </si>
  <si>
    <t>Covid -protilátky IgG</t>
  </si>
  <si>
    <t xml:space="preserve">IgA-1.fáze (zjistitelné do 7 dnů),  IgM - 2. fáze probíjící nemoci, </t>
  </si>
  <si>
    <t>ALEX</t>
  </si>
  <si>
    <t>Izolace DNA</t>
  </si>
  <si>
    <t>Trombotické mutace jednotlivě (Faktor II, Faktor V Leidenská mutace, Faktor XIII, Faktor V mutace R2, PAI-1, MTHFR-CT, MTHFR-AC, EPCR-AG, EPCR-GC)</t>
  </si>
  <si>
    <t>Predispozice k žilním trombózám a ateroskleróze</t>
  </si>
  <si>
    <t>Faktor II + Faktor V Leiden</t>
  </si>
  <si>
    <t>Faktor II + Faktor V Leiden + PAI-1</t>
  </si>
  <si>
    <t>3 jiné trombofilní mutace</t>
  </si>
  <si>
    <t>5 trombofilních mutací</t>
  </si>
  <si>
    <t>Bechtěrevova nemoc – ankylozující spondylitida</t>
  </si>
  <si>
    <t>Progrese Alzheimerovy choroby (ApoE)</t>
  </si>
  <si>
    <t>Hypercholesterolémie (ApoB)</t>
  </si>
  <si>
    <t>KREC/TREC</t>
  </si>
  <si>
    <t>Bezpečnost očkování živými vakcínami
– funkčnost specifické imunity</t>
  </si>
  <si>
    <t>Cystická fibróza</t>
  </si>
  <si>
    <t>Geneticky podmíněná onemocnění</t>
  </si>
  <si>
    <t>není potřeba na lačno.Test odhalí 37 mutací</t>
  </si>
  <si>
    <t>Spinální muskulární atrofie</t>
  </si>
  <si>
    <t>AZF – neplodnost u mužů (mikrodelece chr. Y)</t>
  </si>
  <si>
    <t>Syndrom fragilního X</t>
  </si>
  <si>
    <t>Prelinguální hluchota</t>
  </si>
  <si>
    <t>Osteoporóza</t>
  </si>
  <si>
    <t>Revmatoidní artritida</t>
  </si>
  <si>
    <t>Celiakie – genetická predispozice</t>
  </si>
  <si>
    <t>predispozice - jestli má sklony k intoleranci</t>
  </si>
  <si>
    <t>Laktózová intolerance</t>
  </si>
  <si>
    <t>Histaminová intolerance</t>
  </si>
  <si>
    <t>Fruktózová intolerance</t>
  </si>
  <si>
    <t>Predispozice k lupénce</t>
  </si>
  <si>
    <t>Crohnova nemoc</t>
  </si>
  <si>
    <t>Hemochromatóza</t>
  </si>
  <si>
    <t>Metabolismus mědi – nejčastější mutace</t>
  </si>
  <si>
    <t>CHOPN - α-1 antitrypsin</t>
  </si>
  <si>
    <t>Gilbertův syndrom</t>
  </si>
  <si>
    <t>Narkolepsie</t>
  </si>
  <si>
    <t xml:space="preserve">TPMT - metabolismus thiopurinů </t>
  </si>
  <si>
    <t>Farmakogenetika</t>
  </si>
  <si>
    <t>Thiopurin methyltransferáza</t>
  </si>
  <si>
    <t xml:space="preserve">Metabolismus warfarinu </t>
  </si>
  <si>
    <t>Léčba hepatitidy C interferonem (varianty IL28B)</t>
  </si>
  <si>
    <t>Dědičný nádor prsu a ovárií vyšetření (celé kódující sekvence a velkých genových přestaveb genů BRCA1 a BRCA2)</t>
  </si>
  <si>
    <t>Onkogenetika</t>
  </si>
  <si>
    <t>Panel hereditárních nádorových syndromů – vyšetření mutací v celé kódující sekvenci 22 genů (Syndrom Li-Fraumeni, Dědičný karcinom prsu a ovarií, Faconiho anemie, Familiární adenomatózní polypóza, Hereditární nepolypózní kolorektální karcinom (Lynchův syndrom), Cowdenův syndrom, Peutz–Jeghersův syndrom, Familiární karcinom žaludku, Ataxia teleangiectasia, Nijmegen breakage syndrom)</t>
  </si>
  <si>
    <t>Karcinom děložního čípku</t>
  </si>
  <si>
    <t>sa</t>
  </si>
  <si>
    <t>Cytologie gynekologická</t>
  </si>
  <si>
    <t>Cytologie</t>
  </si>
  <si>
    <t>Cytologie orgánu (mamma, thyreoidea, uzlina apod.)</t>
  </si>
  <si>
    <t>Punkce tekutého obsahu tělesných dutin s cytocentrifugováním</t>
  </si>
  <si>
    <t>např. štítná žláta, punkce z kolene</t>
  </si>
  <si>
    <r>
      <rPr>
        <sz val="11"/>
        <rFont val="Calibri"/>
      </rPr>
      <t xml:space="preserve">HPV - DNA diagnostika metodou PCR, systémem firmy ROCHE </t>
    </r>
    <r>
      <rPr>
        <b/>
        <sz val="11"/>
        <rFont val="Calibri"/>
      </rPr>
      <t xml:space="preserve">cobas® </t>
    </r>
    <r>
      <rPr>
        <sz val="11"/>
        <rFont val="Calibri"/>
      </rPr>
      <t>4800</t>
    </r>
  </si>
  <si>
    <t>LBC cytologické vyšetření - stěr genitální, orofaryngeální, anální</t>
  </si>
  <si>
    <t>LBC cytologie + high risk DNA HPV včetně typizace (16, 18, dalších 12 typů)</t>
  </si>
  <si>
    <t>LBC cytologie moči</t>
  </si>
  <si>
    <t>Bodová hodnota 1414</t>
  </si>
  <si>
    <t>CINtec®PLUS (biomarker p16+Ki67) v cytologickém stěru</t>
  </si>
  <si>
    <t>Jednoduchý bioptický vzorek - excize (max. 5 tkáňových bloků)</t>
  </si>
  <si>
    <t>Histologie</t>
  </si>
  <si>
    <t>Komplikovaný vzorek (za 6. a každý další blok)</t>
  </si>
  <si>
    <t>Konizát</t>
  </si>
  <si>
    <t>vzorek (seříznutí) ze stěny dělohy, to se dělá po pozitivní cytologii</t>
  </si>
  <si>
    <t>Gastrobiopsie</t>
  </si>
  <si>
    <t>Diagnostcká jehlová biopsie mammy včetně imunohistochemie (CCB, SVAB, UVAB)</t>
  </si>
  <si>
    <t>Diagnostcká jehlová biopsie prostaty včetně imunohistochemie</t>
  </si>
  <si>
    <t>Specializované vyšetření: enterobiopsie (MAS, celiakie, enzymopatie)</t>
  </si>
  <si>
    <t>Imunohistochemie / 1 marker</t>
  </si>
  <si>
    <t>Speciální metody</t>
  </si>
  <si>
    <t>Fluorescenční vyšetření (průkaz Ig apod.) / 1 marker</t>
  </si>
  <si>
    <t>FISH, CISH (Her2/neu, TOP2A apod.) / 1 marker</t>
  </si>
  <si>
    <t>KRAS, NRAS, BRAS, MSI, EGFR mutace / 1 marker z parafinového bloku</t>
  </si>
  <si>
    <t>Opis nálezu v angličtině / 1 strana</t>
  </si>
  <si>
    <t>Opisy nálezů</t>
  </si>
  <si>
    <t>Vydání opisu nálezu pacientovi / manipulační poplatek</t>
  </si>
  <si>
    <t>Vydání hist. materiálu pacientovi (preparáty, bloky) / manipulační poplatek</t>
  </si>
  <si>
    <t>C E N Í K</t>
  </si>
  <si>
    <t>od 1.6.2020</t>
  </si>
  <si>
    <t>Index základní balíček A</t>
  </si>
  <si>
    <t>cena Kč bez DPH</t>
  </si>
  <si>
    <t>cena Kč s DPH</t>
  </si>
  <si>
    <t>Protilátky IgG na covid-19</t>
  </si>
  <si>
    <t>GLUKÓZA na lačno</t>
  </si>
  <si>
    <t>CHOLESTEROL CELKOVÝ</t>
  </si>
  <si>
    <t>HDL CHOLESTEROL</t>
  </si>
  <si>
    <t>TRIACYLGLYCEROLY</t>
  </si>
  <si>
    <t>LDL CHOLESTEROL (nepovinný)</t>
  </si>
  <si>
    <t>Cena celkem</t>
  </si>
  <si>
    <t>Velká navazující B</t>
  </si>
  <si>
    <t>x</t>
  </si>
  <si>
    <t>KYSELINA MOČOVÁ</t>
  </si>
  <si>
    <t>KREATININ</t>
  </si>
  <si>
    <t>KREVNÍ OBRAZ + DIFERENCIÁL</t>
  </si>
  <si>
    <t>HOMOCYSTEIN</t>
  </si>
  <si>
    <t>Velká komplexni C</t>
  </si>
  <si>
    <t>Nesouhlas</t>
  </si>
  <si>
    <t>Pořadí</t>
  </si>
  <si>
    <t>HADOVKA a BUDĚJOVICKA</t>
  </si>
  <si>
    <t>Ca ionizovaný</t>
  </si>
  <si>
    <t>Cholesterol LDL</t>
  </si>
  <si>
    <t>Testosteron volný</t>
  </si>
  <si>
    <t>P1NP total</t>
  </si>
  <si>
    <t>Retikulocyty (mikroskopicky)</t>
  </si>
  <si>
    <t>Výtěr z krku, nosu; stěr z tonzil, nosohltanu</t>
  </si>
  <si>
    <t>Bakteriologie mykologie (pouze kvasinky)</t>
  </si>
  <si>
    <t>Výtěr z krku, nosu; stěr z tonzil, nosohltanu vč. průkazu kvasinek</t>
  </si>
  <si>
    <t>Streptococcus pyogenes</t>
  </si>
  <si>
    <t>průkaz antigenu ve vzorku; (výtěr z krku; stěr z tonzil)</t>
  </si>
  <si>
    <t>Bordetella pertussis / parapertussis</t>
  </si>
  <si>
    <t>kultivační cílené vyšetření a stanovení citlivosti; (výtěr z nosohltanu)</t>
  </si>
  <si>
    <t>kultivační cílené vyšetření; (sputum)</t>
  </si>
  <si>
    <t>Streptococcus pneumoniae</t>
  </si>
  <si>
    <t>(výtěr z nosohltanu)</t>
  </si>
  <si>
    <t>influenza A, influenza A (N1H1), influenza B, rhinovirus, coronavirus NL63, OC43, HKU1, parainfluenza 1,2,3,4, human metapneumovirus A/B, bocavirus, respiratory syncytial virus A/B, adenovirus, enterovirus, parechovirus, Mycoplasma pneumoniae, Chlamydophila pneumoniae, Staphylococcus aureus, Streptococcus pneumoniae, Haemophilus influenzae type b. (výtěr z krku, nosu, nosohltanu; sputum; BAL …)</t>
  </si>
  <si>
    <t>střední proud, cévkovaná, z PMK, z nefrostomie nebo epicystostomie; urikult;kvantitativní kultivační bakteriologické vyšetření a stanovení citlivosti</t>
  </si>
  <si>
    <t>Bakteriologie: mykologie (pouze kvasinky), parazitologie (pouze T. vaginalis)</t>
  </si>
  <si>
    <t>střední proud, cévkovaná, z PMK, z nefrostomie nebo epicystostomie;včetně průkazu kvasinek kvantitativní kultivační bakteriologické + mykologické vyšetření a stanovení citlivosti</t>
  </si>
  <si>
    <t>Výtěr: vagína, cervix, uretra; stěr: z Bartholiniho žlázek; stěr: vulva, introitus, glans penis, prepucium; ejakulát, prostatický sekret</t>
  </si>
  <si>
    <t>Výtěr: vagína, cervix, uretra; ejakulát, prostatický sekret včetně vyšetření Neisseria gonorrhoeae</t>
  </si>
  <si>
    <t>průkaz antigenu ve vzorku; (výtěr: uretra, cervix, vagína …)</t>
  </si>
  <si>
    <t>kultivační cílené vyšetření a stanovení citlivosti; (výtěr: uretra, cervix, vagína; moč, ejakulát)</t>
  </si>
  <si>
    <t>kultivační cílené vyšetření a stanovení citlivosti; (výtěr: uretra, cervix, vagína)</t>
  </si>
  <si>
    <t>Mikrobiální obraz poševní (MOP) + barvení na Trichomonas vaginalis</t>
  </si>
  <si>
    <t>kultivační cílené vyšetření; (výtěr: vagína, uretra; ejakulát)</t>
  </si>
  <si>
    <t>kultivační cílený průkaz kvasinek a stanovení citlivosti k antimykotikům</t>
  </si>
  <si>
    <t>Mykologie (pouze kvasinky)</t>
  </si>
  <si>
    <t>vyšetření dvou agens; (výtěr: uretra, cervix, vagína)</t>
  </si>
  <si>
    <t>HPV HR (12 „high risk“ genotypů a jednotlivě genotypy 16 a 18)</t>
  </si>
  <si>
    <t>vyšetření jednoho vybraného agens; (výtěr: uretra, cervix, vagína)</t>
  </si>
  <si>
    <t>(stěr z puchýřků urogenitální oblasti; výtěr: cervix, vagína)</t>
  </si>
  <si>
    <t>Chlamydia trachomatis, Neisseria gonorrhoeae, HSV1 a 2, Mycoplasma genitalium, Trichomonas vaginalis, U. urealyticum / parvulum, Gardnerella vaginalis, 9 agens; (výtěr: uretra, cervix, vagína)</t>
  </si>
  <si>
    <t>(výtěr: cervix, vagína, uretra; stěr z kondylomat)</t>
  </si>
  <si>
    <t>Výtěr z rekta</t>
  </si>
  <si>
    <t>kultivační vyšetření všech běžných bakteriálních agens; viz výtěr z rekta - screening</t>
  </si>
  <si>
    <t>Výtěr z rekta - jedno agens</t>
  </si>
  <si>
    <t>Výtěr z rekta - po návratu ze zahraniční</t>
  </si>
  <si>
    <t>Výtěr z rekta - průkaz kvasinek</t>
  </si>
  <si>
    <t>Výtěr z rekta - průkaz Clostridium spp. (mimo Clostridium difficile)</t>
  </si>
  <si>
    <t>kultivační anaerobní vyšetření</t>
  </si>
  <si>
    <t>Clostridium difficile</t>
  </si>
  <si>
    <t>kultivační cílené anaerobní vyšetření; (vzorek stolice (při vyšetření i toxinu, jinak) výtěr z rekta)</t>
  </si>
  <si>
    <t>průkaz antigenu (GDH) a toxinu A,B; (vzorek stolice)</t>
  </si>
  <si>
    <t>Stolice - stanovení adenoviru, rotaviru, noroviru a astroviru</t>
  </si>
  <si>
    <t>Virologie</t>
  </si>
  <si>
    <t>Stolice - specializované vyšetření (např. návrat z tropů / subtropů)</t>
  </si>
  <si>
    <t>Endoparazit, i jeho části, k určení</t>
  </si>
  <si>
    <t>Rána, kůže, impetigo … jazyk, dutina ústní …</t>
  </si>
  <si>
    <t>kultivační bakteriologické aerobní + mykologické vyšetření a stanovení citlivosti; (stěr, výtěr)</t>
  </si>
  <si>
    <t>Rána, bércový vřed, dekubitus, hnis, punktát, obsah abscesu, píštěl …</t>
  </si>
  <si>
    <t>cílené mikroskopické a kultivační vyšetření</t>
  </si>
  <si>
    <t>Sarcoptes scabiei (svrab)</t>
  </si>
  <si>
    <t>Ektoparazit k určení</t>
  </si>
  <si>
    <t>Plasmodium spp. (malárie)</t>
  </si>
  <si>
    <t>mikroskopické a kultivační vyšetření; (šupiny kůže, odpovídající odběr nehtů, vlasů, vousů…)</t>
  </si>
  <si>
    <t>Parodontální patogeny</t>
  </si>
  <si>
    <t>Aggregatibacter actinomycetemcomitans, Porphyromonas gingivalis, Prevotella intermedia, Tannerella forsythia, Treponema denticola (výtěr: parodontální kapsa / chobot; speciální odběrová a transportní souprava)</t>
  </si>
  <si>
    <t>cílené kultivační vyšetření; (výtěr z pochvy a rekta)</t>
  </si>
  <si>
    <t>cílené kultivační vyšetření a stanovení citlivosti; (výtěr z: krku, nosu; stěr z: axily, perinea, rány… )</t>
  </si>
  <si>
    <t>cílené kultivační vyšetření a stanovení citlivosti; (výtěr z rekta, z pochvy…)</t>
  </si>
  <si>
    <t>222</t>
  </si>
  <si>
    <t>VYŠETŘENÍ KREVNÍ SKUPINY ABO RH (D) - STATIM</t>
  </si>
  <si>
    <t>Výkon  se provádí mimo plánovanou serii se samostatnými kontrolami, pouze v souvislosti s výkony vyšetření kompatibility- STATIM a Screening antierytrocytárních protilátek - STATIM. Vyšetření hodnotí a výsledek vydává special. lékař ev. jiný vysokoškolák</t>
  </si>
  <si>
    <t>VYŠETŘENÍ KREVNÍ SKUPINY ABO, RH (D) V SÉRII</t>
  </si>
  <si>
    <t>Vyšetření v plánované denní sérii se společně provedenou kontrolou diagnostik a společnou inkubací a centrifugací. Vyšetření hodnotí a výsledek vydává lékař ev. jiný vysokoškolák. Omezení frekvencí neplatí při transplantaci kostní dřeně a vyšetření potra</t>
  </si>
  <si>
    <t>VYŠETŘENÍ KREVNÍ SKUPINY ABO RH (D) U NOVOROZENCE</t>
  </si>
  <si>
    <t>Vyšetření se provádí pouze na krvinkách, proto je nutné použít dvojí různá diagnostická séra anti-A,-B,-AB a samostatné kontroly, krvinky je třeba intenzivněji proprat. Vyšetření hodnotí a výsledek vydává special. lékař ev. jiný vysokoškolák.</t>
  </si>
  <si>
    <t>VYŠETŘENÍ KOMPATIBILITY TRANSFÚZNÍHO PŘÍPRAVKU OBSAHUJÍCÍHO ERYTROCYTY - STATIM, ZKUMAVKOVÝ TEST</t>
  </si>
  <si>
    <t>Vyšetření zahrnuje reakci séra příjemce se suspenzí erytrocytů dárce ve zkumavkovém nepřímém antiglobulinovém testu s posílenou citlivostí (LISS, PEG). U vyšetření je z klinických indikací požadováno přednostní provedení mimo plánovanou sérii se samostat</t>
  </si>
  <si>
    <t>VYŠETŘENÍ KOMPATIBILITY TRANSFÚZNÍHO PŘÍPRAVKU OBSAHUJÍCÍHO ERYTROCYTY -  V SÉRII, SLOUPCOVÁ  AGLUTINACE/PEVNÁ FÁZE</t>
  </si>
  <si>
    <t>Vyšetření zahrnuje reakci séra příjemce se suspenzí erytrocytů dárce v nepřímém antiglobulinovém testu technikou sloupcové aglutince/pevné fáze. Vyšetření je prováděno v plánované sérii, se společnými kontrolami. Součástí výkonu je i ověření krevní skupi</t>
  </si>
  <si>
    <t>VYŠETŘENÍ KOMPATIBILITY TRANSFÚZNÍHO PŘÍPRAVKU OBSAHUJÍCÍHO ERYTROCYTY - STATIM, SLOUPCOVÉ AGLUTINACE/PEVNÁ FÁZE</t>
  </si>
  <si>
    <t>Vyšetření zahrnuje reakci séra příjemce se suspenzí erytrocytů dárce v nepřímém antiglobulinovém testu technikou sloupcové aglutinace/pevné fáze. U vyšetření je z klinických indikací požadováno přednostní provedení mimo plánovanou sérii, se samostanými k</t>
  </si>
  <si>
    <t>VYŠETŘENÍ KOMPATIBILITY TRANSFÚZNÍHO PŘÍPRAVKU OBSAHUJÍCÍHO ERYTROCYTY - V SÉRII,  ZKUMAVKOVÝ TEST</t>
  </si>
  <si>
    <t>Vyšetření zahrnuje reakci séra příjemce se suspenzí erytrocytů dárce ve zkumavkovém nepřímém antiglobulinovém testu s posílenou citlivostí (LISS, PEG). Vyšetření je prováděno v plánované sérii, se společnými kontrolami. Součástí výkonu je i ověření krevn</t>
  </si>
  <si>
    <t>VYŠETŘENÍ PROTILÁTEK PROTI GRANULOCYTŮM IMUNOFLUORESCENČNÍM TESTEM (V SÉRII, 10 VZORKŮ)</t>
  </si>
  <si>
    <t>Zjištění granulocytární protilátky v séru nemocných s neutropenií, určení Ig třídy prokázané protilátky. Vyšetření hodnotí a výsledek vydává special. lékař ev. VŠ.</t>
  </si>
  <si>
    <t>VYŠETŘENÍ GRANULOCYTÁRNÍCH PROTILÁTEK AGLUTINAČNÍM A CYTOTOXICKÝM TESTEM (MIKROPROVEDENÍ V SÉRII, 30 VZORKŮ)</t>
  </si>
  <si>
    <t>Stanovení protilátek v séru nemocných na zjištění alo- či autoimunní neutropenie, odhalení možné příčiny potransfúzní pyretické reakce. Vyšetření oběma uvedenými testy. Vyšetření hodnotí a výsledek vydává special. lékař ev. VŠ.</t>
  </si>
  <si>
    <t>VYŠETŘENÍ TROMBOCYTÁRNÍCH PROTILÁTEK IMUNOFLUORESCENČNÍM A ELISA TESTEM (V SÉRII, 13 VZORKŮ)</t>
  </si>
  <si>
    <t>Stanovení protilátek v séru nemocných na zjištění alo- či autoimunní trombocytopenie. Vyšetření hodnotí a výsledek vydává special. lékař ev. VŠ.</t>
  </si>
  <si>
    <t>VYŠETŘENÍ HLA PROTILÁTEK (V SÉRII, 30 VZORKŮ)</t>
  </si>
  <si>
    <t>Vyšetření mikrolymfocytotoxickým testem, sérum nemocného s lymfocyty, isolovanými od 20 zdravých, nepříbuzných jedinců. Vyšetření hodnotí a výsledek vydává special. lékař ev. VŠ.</t>
  </si>
  <si>
    <t>VYŠETŘENÍ JEDNOHO ERYTROCYTÁRNÍHO ANTIGENU (KROMĚ ABO, RH, (D))</t>
  </si>
  <si>
    <t>Reakce vyšetřovaných erytrocytů s dg sérem /kromě běžných ABO, Rh, /D//, zároveň provedení všech předepsaných kontrol. Vyšetření hodnotí a výsledek vydává odborný lékař ev. jiný vysokoškolák. Pro omezení frekv. platí výjimka pro TDK a transfúse. (Pro OF-</t>
  </si>
  <si>
    <t>VYŠETŘENÍ CHLADOVÝCH AGLUTININŮ</t>
  </si>
  <si>
    <t>Výkon se provádí, je-li nalezena pozitivní reakce ve screeningu protilátek, při zkoušce kompatibility nebo atypické reakce při určování aglutininů v ABO systému v teplotě pokojové a nižší. Jde o reakci vyš. séra s různými typy erytrocyt. antigenů za chla</t>
  </si>
  <si>
    <t>PŘÍMÝ ANTIGLOBULINOVÝ TEST</t>
  </si>
  <si>
    <t>Reakce vyšetřovaných krvinek s polyspecifickým antiglobulinovým sérem.U pozitivních výsledků dále navazuje výkon s názvem Upřesnění typu senzibilizace erytrocytů. Výjimkou v omezení pro vykazování výkonu frekvencí je vyšetřování potransfúzní reakce.</t>
  </si>
  <si>
    <t>UPŘESNĚNÍ TYPU SENZIBILIZACE ERYTROCYTŮ</t>
  </si>
  <si>
    <t>Reakce vyšetřovaných krvinek s monospecifickými antiglobulinovými séry.</t>
  </si>
  <si>
    <t>PŘÍMÝ ANTIGLOBULINOVÝ TEST - KVANTITATIVNÍ VYŠETŘENÍ</t>
  </si>
  <si>
    <t>Reakce postupně ředěného AGH sér a (se kterým byl proveden kvalitativní průkaz podle kódu   22133) se sensibilizovanými krvinkami.</t>
  </si>
  <si>
    <t>SCREENING ANTIERYTROCYTÁRNÍCH PROTILÁTEK - STATIM, SLOUPCOVÁ AGLUTINACE/PEVNÁ FÁZE</t>
  </si>
  <si>
    <t>Reakce vyšetřovaného séra s vhodnými 3 screeningovými erytrocyty s klinicky závažnými antigeny (kde možno homozygotními) v nepřímém antiglobulinovém testu technikou sloupcové aglutinace/pevné fáze. U vyšetření je z klinických indikací požadováno přednost</t>
  </si>
  <si>
    <t>SCREENING ANTIERYTROCYTÁRNÍCH PROTILÁTEK - V SÉRII, SLOUPCOVÁ AGLUTINACE/PEVNÁ FÁZE</t>
  </si>
  <si>
    <t>Reakce vyšetřovaného séra s vhodnými 3 screeningovými erytrocyty s klinicky závažnými antigeny (kde možno homozygotními) v nepřímém antiglobulinovém testu technikou sloupcové aglutinace/pevné fáze. Vyšetření je prováděno v plánované sérii, se společnými</t>
  </si>
  <si>
    <t>SCREENING ANTIERYTROCYTÁRNÍCH PROTILÁTEK - STATIM, ZKUMAVKOVÝ TEST</t>
  </si>
  <si>
    <t>Reakce vyšetřovaného séra s vhodnými 3 screeningovými erytrocyty s klinicky závažnými antigeny (kde možno homozygotními) ve zkumavkovém nepřímém antiglobulinovém testu s posílenou citlivostí (LISS, PEG). U vyšetření je z klinických indikací požadováno př</t>
  </si>
  <si>
    <t>SCREENINGOVÉ VYŠETŘENÍ TROMBOCYTÁRNÍCH PROTILÁTEK KOMERČNÍM TESTEM NA PEVNÉ FÁZI V SÉRII 10 VZORKU.</t>
  </si>
  <si>
    <t>Stanovení trombocytárních protilátek v séru nemocných na zjištění alo-či autoimunní trombocytopenie pomocí komerčního testu na pevné fázi. Výkon hodnotí specializovaný VŠ pracovník.</t>
  </si>
  <si>
    <t>SCREENING PROTILÁTEK SYSTÉMU ABO V SÉRU NOVOROZENCE METODOU (LISS/PEG-NAT)</t>
  </si>
  <si>
    <t>Screening protilátek v séru novorozence metodou LISS/PEG-NAT. Reakce vyšetř. séra s erytrocyty A ev. B. Vyšetření hodnotí a výsledek vydává special. lékař ev. jiný vysokoškolák.</t>
  </si>
  <si>
    <t>SCREENING ANTIERYTROCYTÁRNÍCH PROTILÁTEK - V SÉRII,  ZKUMAVKOVÝ TEST</t>
  </si>
  <si>
    <t>Reakce vyšetřovaného séra s vhodnými 3 screeningovými erytrocyty s klinicky závažnými antigeny (kde možno homozygotními) ve zkumavkovém nepřímém antiglobulinovém testu s posílenou citlivostí (LISS, PEG). Vyšetření je prováděno v plánované sérii, se spole</t>
  </si>
  <si>
    <t>DOPLNĚNÍ SCREENINGU ANTIERYTROCYTÁRNÍCH PROTILÁTEK - STATIM, SLOUPCOVÁ AGLUTINACE</t>
  </si>
  <si>
    <t>Reakce vyšetřovaného séra se 3 screeningovými erytrocyty s klinicky závažnými antigeny (kde možno, homozygotními) v enzymovém testu technikou sloupcové aglutinace. U vyšetření je z klinických indikací požadováno přednostní provedení mimo plánovanou serii</t>
  </si>
  <si>
    <t>DOPLNĚNÍ SCREENINGU ANTIERYTROCYTÁRNÍCH PROTILÁTEK -  V SÉRII, SLOUPCOVÁ AGLUTINACE</t>
  </si>
  <si>
    <t>Reakce vyšetřovaného séra se 3 screeningovými erytrocyty s klinicky závažnými antigeny (kde možno, homozygotními) v enzymovém testu technikou sloupcové aglutinace. Vyšetření je prováděno v plánované serii, se společnými kontrolami. Výjimkou v omezení pro</t>
  </si>
  <si>
    <t>DOPLNĚNÍ SCREENINGU ANTIERYTROCYTÁRNÍCH PROTILÁTEK -  STATIM, ZKUMAVKOVÝ ENZYMOVÝ TEST</t>
  </si>
  <si>
    <t>Reakce vyšetřovaného séra se 3 screeningovými erytrocyty s klinicky závažnými antigeny (kde možno, homozygotními) ve zkumavkovém enzymovém testu. U vyšetření je z klinických indikací požadováno přednostní provedení mimo plánovanou serii, se samostatnými</t>
  </si>
  <si>
    <t>DOPLNĚNÍ SCREENINGU ANTIERYTROCYTÁRNÍCH PROTILÁTEK -  V SÉRII, ZKUMAVKOVÝ ENZYMOVÝ TEST</t>
  </si>
  <si>
    <t>Reakce vyšetřovaného séra se 3 screeningovými erytrocyty s klinicky závažnými antigeny (kde možno, homozygotními) ve zkumavkovém enzymovém testu. Vyšetření je prováděno v plánované serii, se společnými kontrolami. Výjimkou v omezení pro vykazování výkonu</t>
  </si>
  <si>
    <t>ELUCE ANTIERYTROCYTÁRNÍCH PROTILÁTEK - POUŽITÍ KOMERČNÍHO ELUČNÍHO KITU</t>
  </si>
  <si>
    <t>Výkon slouží k získání protilátky /-tek/, navázané na erytrocytární membráně. Výkon alternativní k eluci tepelné a eluci dle Weinera /mráz+etanol/, záleží na charekteru protilátky. Na tento výkon navazují související výkony / Screening antierytrocytárníc</t>
  </si>
  <si>
    <t>ELUCE ANTIERYTROCYTÁRNÍ PROTILÁTEK - TEPELNÁ</t>
  </si>
  <si>
    <t>Eluce z krvinek - tepelná při 56 stupních C. Eluce se používá k průkazu slabých antigenů nebo k izolaci specif. protilátky ze směsi. Navazujevýkon 22339, ev. 22129, 22133 a 22219.</t>
  </si>
  <si>
    <t>ELUCE ANTIERYTROCYTÁRNÍCH PROTILÁTEK METODOU MRAZOVOU - ETANOLOVOU (PODLE WEINERA)</t>
  </si>
  <si>
    <t>Výkon slouží k získání protilátky /-tek/, navázané na erytrocytární membráně. Výkon alternativní k eluci tepelné a eluci pomocí elučního kitu / navzájem však nezastupitelná, záleží na charakteru protilátky/. Na výkon navazují výkony Screening /2x/ a ev.</t>
  </si>
  <si>
    <t>URČENÍ SPECIFITY TROMBOCYTÁRNÍ PROTILÁTKY</t>
  </si>
  <si>
    <t>Specifikace zjištěné trombocytární protilátky v séru pacienta komerčním testem, který používá sušené imobilizované membrány trombocytů jako pevnou fázi mikrotitrační destičky. Hodnotí specializovaný VŠ pracovník.</t>
  </si>
  <si>
    <t>ROZLIŠENÍ HLA PROTILÁTEK OD SPECIFICKÝCH TROMBOCYTÁRNÍCH PROTILÁTEK</t>
  </si>
  <si>
    <t>Rozlišení současně přítomných trombocytárních protilátek od klinicky významných HLA protilátek reagujících s trombocyty v imunofluorescenčním testu. Výkon hodnotí specialisovaný VŠ pracovník.</t>
  </si>
  <si>
    <t>ABSORPCE PROTILÁTEK PROTI ERYTROCYTUM PŘI URČOVÁNÍ SLABÝCH SKUPIN, STANOVENÍ VYLUČOVATELSTVÍ A PŘI ODLIŠOVÁNÍ PROTILÁTEK VE SMĚSI</t>
  </si>
  <si>
    <t>1) Absorpce pro průkaz slabých antigenů - navazuje výkon 22339. 2) Absorpce pro průkaz protilátek - navazuje výkon 22341.</t>
  </si>
  <si>
    <t>DIFERENCIÁLNÍ AGLUTINACE ERYTROCYTŮ</t>
  </si>
  <si>
    <t>Technika používaná při sledování přihojení transplantované kostní dřeně u pacientů po transplantaci, event. u jiných stavů s rozdílnými populacemi erytrocytů.</t>
  </si>
  <si>
    <t>FENOTYPIZACE - SÉROVÝCH PROTEINŮ - ELEKTROFORETICKY</t>
  </si>
  <si>
    <t>Elektroforetická analýza lidského séra pro určení jednoho z fenotypů alfa2-Gc proteinu, alfa2-Hp proteinu a C3 - složky komplementu elektroforesou séra v semipermeabilním prostředí. Vyšetření hodnotí a výsledek vydává special. lékař ev. VŠ.</t>
  </si>
  <si>
    <t>URČOVÁNÍ TYPŮ ISOENZYMŮ LIDSKÝCH ČERVENÝCH KRVINEK  (AP, PGM, 6-PGD, AK) ELEKTROFORETICKY (V SÉRII-3 VZORKY)</t>
  </si>
  <si>
    <t>Metodiky k určení jednoho z fenotypu sledovaného jedince používané ke sledování při hojení transplantátu kostní dřeně po transplantaci a ke genetickému typování. Vyšetření hodnotí a výsledek vydává special. lékař ev. VŠ.</t>
  </si>
  <si>
    <t>STANOVENÍ GLOBULINOVÝCH SYSTEMŮ GM 1, 2 A KM 1</t>
  </si>
  <si>
    <t>Technika určená k průkazu dědičných vlastností séra. Vyšetření hodnotí a výsledek vydává special. lékař ev. VŠ.</t>
  </si>
  <si>
    <t>SEPARACE VLASTNÍCH ERYTROCYTŮ OD TRANSFUNDOVANÝCH</t>
  </si>
  <si>
    <t>V případě nutnosti typizace antigenních znaků na erytrocytech u pacientů po transfuzi krve lze vlastní erytrocyty oddělit od transfundovaných metodou jednoduché centrifugace.</t>
  </si>
  <si>
    <t>NEUTRALIZAČNÍ TEST ERYTROCYTÁRNÍCH ABO PROTILÁTEK</t>
  </si>
  <si>
    <t>Metoda průkazu imunních protilátek v ABO systému založená na různé reaktivitě IgG a IgM s ABH substancemi. Vyšetření hodnotí a výsledek vydává special. lékař ev. jiný vysokoškolák.</t>
  </si>
  <si>
    <t>TITRACE ANTIERYTROCYTÁRNÍCH PROTILÁTEK</t>
  </si>
  <si>
    <t>Reakce vyšetřovaného séra v postupném dvojnásobném ředění (12 zkumavek) se suspenzí erytrocytů s antigenem odpovídajícím vyšetřované protilátce v prostředí solném, enzymatickém, NAT. Omezení frekvencí neplatí při transplantaci kostní dřeně, orgánů a vyše</t>
  </si>
  <si>
    <t>IDENTIFIKACE ANTIERYTROCYTÁRNÍCH PROTILÁTEK - ZKUMAVKOVÝ TEST</t>
  </si>
  <si>
    <t>Reakce vyšetřovaného séra s identifikačním panelem krvinek (10 - 15 krví), prováděná třemi metodami (solné prostředí, enzymatický test, NAT). Vyšetření hodnotí a výsledek vydává  lékař, ev. jiný vysokoškolák.</t>
  </si>
  <si>
    <t>HEMOLÝSA CHLADOVÁ (DONATH-LANDSTEINERŮV TEST, PROVEDENÍ NEPŘÍMÉ S KONTROLOU)</t>
  </si>
  <si>
    <t>Vyšetření se provádí zejména u podezření na paroxysmál. chlad. hemoglobinurii, ev. jako difer. diagnost. kritérium u jiných hemolyt. stavů. Jde o vyšetř. na komplementu závislé hemolýzy krvinek nemocného, ev. jin. O P+ ery, v prostředí vyšetř. séra po in</t>
  </si>
  <si>
    <t>KŘÍŽOVÁ ZKOUŠKA MIKROLYMFOCYTOTOXICKÝM TESTEM PŘED PODÁNÍM TROMBOKONCETRÁTU</t>
  </si>
  <si>
    <t>IDENTIFIKACE ANTIERYTROCYTÁRNÍCH PROTILÁTEK - SLOUPCOVÁ AGLUTINACE</t>
  </si>
  <si>
    <t>Reakce vyšetřovaného séra s identifikačním panelem krvinek (10 - 15 krví), prováděná třemi metodami (solné prostředí, enzymatický test, NAT). Vyšetření hodnotí a výsledek vydává  lékař nebo jiný VŠ.</t>
  </si>
  <si>
    <t>OPIS KREVNÍ SKUPINY</t>
  </si>
  <si>
    <t>Vystavení opisu krevní skupiny pacienta na žádost ošetřujícího lékaře podle kartotéky laboratorního oddělení, provádějícího vyšetření krevních skupin. Správnost potvrzuje VŠ pracovník.</t>
  </si>
  <si>
    <t>KONZULTACE ODBORNÉHO TRANSFÚZIOLOGA - IMUNOHEMATOLOGA</t>
  </si>
  <si>
    <t>Konzultace laboratorních a klinických nálezů, poskytnutá odborným transfúziologem - imunohematologem na vyžádání jiného pracoviště, neobsazeného tímto odborníkem.</t>
  </si>
  <si>
    <t>KONZULTACE DISKREPANTNÍHO A DIAGNOSTICKY OBTÍŽNÉHO VÝSLEDKU V REFERENČNÍ LABORATOŘI PRO IMUNOHEMATOLOGII</t>
  </si>
  <si>
    <t>Konzultace takových laboratorních výsledků, které přesahují rámec diagnostických možností běžných laboratoří (diskrepantní výsledky ABO, Rh, složité směsi protilátek, polyaglutinační stavy, protilátky proti obecným antigenům aj.) leuko - a trombocytární</t>
  </si>
  <si>
    <t>TERAPEUTICKÁ CYTAFERÉZA DEPLEČNÍ, VÝMĚNNÁ A CYTAFERÉZA PRO IMUNOMODULACI A GENOVOU TERAPII</t>
  </si>
  <si>
    <t>Deplece, výměna nebo odběr buněčných elementů technikou průtokové separace na separátoru krevních elementů.</t>
  </si>
  <si>
    <t>VÝMĚNNÁ PLASMAFERÉZA</t>
  </si>
  <si>
    <t>Výměna alespoň jednoho volumu plasmy pacienta technikou průtokové separace na separátoru krevních elementů.</t>
  </si>
  <si>
    <t>ODBĚR PERIFERNÍCH KMENOVÝCH BUŇEK</t>
  </si>
  <si>
    <t>Odběr periferních kmenových hemopoetických buněk (pro jejich transplantaci) technikou průtokové separace na separátoru krevních elementů.</t>
  </si>
  <si>
    <t>EXTRAKORPORÁLNÍ FOTOCHEMOTERAPIE ZA POMOCI TECHNIKY  OFF LINE</t>
  </si>
  <si>
    <t>Příprava separátoru a připojení pacienta na mimotělní oběh přístroje. Separace a sběr autologních mononukleárních buněk technikou hemaferézy s následnou fotomodifikací mononukleárních buněk v laboratoři za použití fotosenzibilující  látky a..</t>
  </si>
  <si>
    <t>IMUNOADSORPCE, ZAHÁJENÍ LÉČEBNÉHO CYKLU, PRVNÍ VÝKON</t>
  </si>
  <si>
    <t>Extrakorporální eliminační metoda umožňující technikou afinitní chromatografie odstranit z plazmy pacienta imunoglobuliny nebo LDL částice a fibrinogen a fibrin v závislosti na typu použitého adsorbentu. Využívá buď reakce antigen-protilátka nebo fyzikál</t>
  </si>
  <si>
    <t>IMUNOADSORPCE, NÁSLEDUJÍCÍ VÝKONY MIMO PRVNÍ VÝKON</t>
  </si>
  <si>
    <t>801</t>
  </si>
  <si>
    <t>KOMPLEXNÍ VYŠETŘENÍ KLINICKÝM BIOCHEMIKEM</t>
  </si>
  <si>
    <t>Komplexní vyšetření provedené klinickým biochemikem hrazeno pouze ve specializovaných metabolických poradnách nebo při konziliárním vyšetření.</t>
  </si>
  <si>
    <t>CÍLENÉ VYŠETŘENÍ KLINICKÝM BIOCHEMIKEM</t>
  </si>
  <si>
    <t>Cílené vyšetření pacienta při konkrétních obtížích provedené klinickým biochemikem ve specializovaných metabolických poradnách nebo v rámci konzilia.</t>
  </si>
  <si>
    <t>KONTROLNÍ VYŠETŘENÍ KLINICKÝM BIOCHEMIKEM</t>
  </si>
  <si>
    <t>Kontrolní vyšetření k posouzení zdrav. stavu pacienta provedené klinickým biochemikem ve specializovaných metabolických poradnách nebo při konziliu.</t>
  </si>
  <si>
    <t>A L T  STATIM</t>
  </si>
  <si>
    <t>Urgentní stanovení katalytické koncentrace ALT v séru na automatickém analyzátoru.</t>
  </si>
  <si>
    <t>A S T  STATIM</t>
  </si>
  <si>
    <t>Urgentní stanovení katalytické koncentrace AST v séru na automatickém analyzátoru.</t>
  </si>
  <si>
    <t>ALBUMIN SÉRUM (STATIM)</t>
  </si>
  <si>
    <t>Urgentní stanovení koncentrace albuminu v séru na automatickém analyzátoru.</t>
  </si>
  <si>
    <t>AMYLASA (SÉRUM, MOČ) STATIM</t>
  </si>
  <si>
    <t>Urgentní stanovení katalytické koncentrace alfa-amylázy na automatickém analyzátoru.</t>
  </si>
  <si>
    <t>AMONIAK STATIM</t>
  </si>
  <si>
    <t>Urgentní stanovení koncentrace amoniaku.</t>
  </si>
  <si>
    <t>BILIRUBIN CELKOVÝ STATIM</t>
  </si>
  <si>
    <t>Urgentní stanovení koncentrace celkového bilirubinu na automatickém analyzátoru.</t>
  </si>
  <si>
    <t>BILIRUBIN KONJUGOVANÝ STATIM</t>
  </si>
  <si>
    <t>Urgentní stanovení koncentrace konjugovaného bilirubinu na automatickém analyzátoru.</t>
  </si>
  <si>
    <t>BÍLKOVINY CELKOVÉ (SÉRUM) STATIM</t>
  </si>
  <si>
    <t>Urgentní stanovení koncentrace celkové bílkoviny na automatickém analyzátoru.</t>
  </si>
  <si>
    <t>BÍLKOVINY PRŮKAZ (MOČ) STATIM</t>
  </si>
  <si>
    <t>Urgentní provedení průkazu bílkoviny v moči.</t>
  </si>
  <si>
    <t>BÍLKOVINA KVANTITATIVNĚ (MOČ, VÝPOTEK, CSF) STATIM</t>
  </si>
  <si>
    <t>Urgentní stanovení koncentrace bílkoviny v moči, výpotku nebo likvoru.</t>
  </si>
  <si>
    <t>HYDROXYBUTYRÁTDEHYDROGENÁZA STATIM</t>
  </si>
  <si>
    <t>Urgentní stanovení katalytické koncentrace HBDH na automatickém analyzátoru.</t>
  </si>
  <si>
    <t>SODÍK STATIM</t>
  </si>
  <si>
    <t>Urgentní stanovení koncentrace sodného kationtu.</t>
  </si>
  <si>
    <t>UREA STATIM</t>
  </si>
  <si>
    <t>Urgentní stanovení koncentrace močoviny v séru nebo moči na automatickém analyzátoru.</t>
  </si>
  <si>
    <t>VÁPNÍK CELKOVÝ STATIM</t>
  </si>
  <si>
    <t>Urgentní stanovení koncentrace celkového vápníku v séru nebo moči na automatickém analyzátoru.</t>
  </si>
  <si>
    <t>VÁPNÍK IONIZOVANÝ STATIM</t>
  </si>
  <si>
    <t>Urgentní stanovení vápenatého kationtu v séru.</t>
  </si>
  <si>
    <t>LAKTÁTDEHYDROGENÁZA STATIM</t>
  </si>
  <si>
    <t>Urgentní stanovení katalytické koncentrace LD v séru na automatickém analyzátoru.</t>
  </si>
  <si>
    <t>DRASLÍK STATIM</t>
  </si>
  <si>
    <t>Urgentní stanovení draselného kationtu.</t>
  </si>
  <si>
    <t>FOSFATÁZA ALKALICKÁ STATIM</t>
  </si>
  <si>
    <t>Urgentní stanovení katalytické koncentrace ALP v séru na automatickém analyzátoru.</t>
  </si>
  <si>
    <t>FOSFOR ANORGANICKÝ STATIM</t>
  </si>
  <si>
    <t>Urgentní stanovení koncentrace anorganického fosforu na automatickém analyzátoru.</t>
  </si>
  <si>
    <t>GAMA-GLUTAMYLTRANSFERÁZA (GMT) STATIM</t>
  </si>
  <si>
    <t>Urgentní stanovení katalytické koncentrace GMT v séru na automatickém analyzátoru.</t>
  </si>
  <si>
    <t>GLUKÓZA KVANTITATIVNÍ STANOVENÍ STATIM</t>
  </si>
  <si>
    <t>Urgentní stanovení koncentrace glukózy na automatickém analyzátoru.</t>
  </si>
  <si>
    <t>CHLORIDY STATIM</t>
  </si>
  <si>
    <t>Urgentní stanovení koncentrace chloridů na automatickém analyzátoru.</t>
  </si>
  <si>
    <t>CHOLINESTERÁZA STATIM</t>
  </si>
  <si>
    <t>Urgentní stanovení katalytické koncentrace pseudocholinesterázy na automatickém analyzátoru.</t>
  </si>
  <si>
    <t>AMYLÁZA PANKREATICKÁ STATIM</t>
  </si>
  <si>
    <t>Urgentní stanovení katalytické koncentrace pankreatické alfa-amylázy na automatickém analyzátoru.</t>
  </si>
  <si>
    <t>KETOLÁTKY STATIM</t>
  </si>
  <si>
    <t>Urgentní stanovení koncentrace ketolátek v séru.</t>
  </si>
  <si>
    <t>KREATINKINÁZA (CK) STATIM</t>
  </si>
  <si>
    <t>Urgentní stanovení katalytické koncentrace CK v séru na automatickém analyzátoru.</t>
  </si>
  <si>
    <t>KREATINKINÁZA IZOENZYMY (CK-MB) STATIM</t>
  </si>
  <si>
    <t>Urgentní stanovení katalytické koncentrace izoenzymu CK-MB na automatickém analyzátoru.</t>
  </si>
  <si>
    <t>KREATININ STATIM</t>
  </si>
  <si>
    <t>Urgentní stanovení koncentrace kreatininu na automatickém analyzátoru.</t>
  </si>
  <si>
    <t>KYSELINA MLÉČNÁ (LAKTÁT) STATIM</t>
  </si>
  <si>
    <t>Urgentní stanovení koncentrace mléčné kyseliny v séru.</t>
  </si>
  <si>
    <t>LIPÁZA STATIM</t>
  </si>
  <si>
    <t>Urgentní stanovení katalytické koncentrace lipázy.</t>
  </si>
  <si>
    <t>HCG STATIM</t>
  </si>
  <si>
    <t>Urgentní stanovení choriogonadotropinu v séru.</t>
  </si>
  <si>
    <t>GLUKÓZA MOČ KVALITATIVNĚ</t>
  </si>
  <si>
    <t>Glukóza a ketony v moči kvalitativně. Výkon nelze kombinovat s výkonem 81347, 09123.</t>
  </si>
  <si>
    <t>CYSTIN V MOČI KVANTITATIVNĚ</t>
  </si>
  <si>
    <t>Kvantitativní stanovení celkového cystinu v moči.</t>
  </si>
  <si>
    <t>pH MOČE</t>
  </si>
  <si>
    <t>Stanovení pH-metrem.</t>
  </si>
  <si>
    <t>POTNÍ TEST</t>
  </si>
  <si>
    <t>Kvantitativní stanovení sodíku a chloridů v potu.</t>
  </si>
  <si>
    <t>SPEKTROFOTOMETRIE BIOLOGICKÉHO MATERIÁLU</t>
  </si>
  <si>
    <t>Absorbční křivka plodové vody, séra, moči ev. CSF.</t>
  </si>
  <si>
    <t>PROSTATICKÝ SPECIFICKÝ ANTIGEN (PSA) - VOLNÝ</t>
  </si>
  <si>
    <t>Kvantitativní stanovení v séru.</t>
  </si>
  <si>
    <t>FIBRIN DEGRADAČNÍ PRODUKTY</t>
  </si>
  <si>
    <t>Semikvantitativní stanovení.</t>
  </si>
  <si>
    <t>METHEMOGLOBIN - KVANTITATIVNÍ STANOVENÍ</t>
  </si>
  <si>
    <t>Heparinizovaná plná krev kapilární nebo žilní s chelatonátem draselným.</t>
  </si>
  <si>
    <t>KARBONYLHEMOGLOBIN KVANTITATIVNĚ</t>
  </si>
  <si>
    <t>Stanovení v plné citrátové krvi.</t>
  </si>
  <si>
    <t>TUMORMARKERY CA 19-9, CA 15-3, CA 72-4, CA 125</t>
  </si>
  <si>
    <t>Kvantitativní imunochemické vyšetření.</t>
  </si>
  <si>
    <t>TROPONIN - T NEBO I ELISA</t>
  </si>
  <si>
    <t>Kvantitativní stanovení.</t>
  </si>
  <si>
    <t>ANALÝZA MOČE MIKROSKOPICKY VE FÁZOVÉM KONTRASTU</t>
  </si>
  <si>
    <t>Vyšetření morfologie erytrocytů po předchozím chemickém vyšetření moče a močového sedimentu.</t>
  </si>
  <si>
    <t>SÍRANY ANORGANICKÉ V MOČI</t>
  </si>
  <si>
    <t>POČÍTÁNÍ LEUKOCYTŮ A ERYTROCYTŮ V PERITONEÁLNÍM DIALYZÁTU</t>
  </si>
  <si>
    <t>BILIRUBIN NOVOROZENECKÝ</t>
  </si>
  <si>
    <t>CEA (MEIA)</t>
  </si>
  <si>
    <t>Stanovení karcinoembryonálního antigenu.</t>
  </si>
  <si>
    <t>SPECIELNÍ ODBĚR KRVE ZE ŽÍLY U HEPARINIZOVANÉHO PACIENTA</t>
  </si>
  <si>
    <t>Stanovení podmínek odběru do jednoúčelové odběrové nádobky s akcelerátorem a dělícím gelem.</t>
  </si>
  <si>
    <t>HLINÍK - ULTRASTOPOVÉ STANOVENÍ V SÉRU</t>
  </si>
  <si>
    <t>Ultrastopové stanovení dialyzovaných pacientů.</t>
  </si>
  <si>
    <t>IZOLACE LEUKOCYTŮ PERIFERNÍ KRVE PRO ENZYMOVOU DIAGNOSTIKU DPM (DĚDIČNÉ PORUCHY METABOLISMU)</t>
  </si>
  <si>
    <t>STANOVENÍ SUKCINYLACETONU V TĚLESNÝCH TEKUTINÁCH</t>
  </si>
  <si>
    <t>Kvantitativní enzymové stanovení.</t>
  </si>
  <si>
    <t>VYŠETŘENÍ DPM - STANOVENÍ AKTIVIT ENZYMŮ TECHNIKOU VYSOCE ÚČINNÉ KAPALINOVÉ CHROMATOGRAFIE - HPLC (HYPOXANTHINGUANIN-FOSFORIBOSYLTRANSFERÁZA, ADENOSINDEAMINÁZA AJ.)</t>
  </si>
  <si>
    <t>Analýza HPLC po předchozí enzymové reakci.</t>
  </si>
  <si>
    <t>ANGIOTENSIN KONVERTUJÍCÍ ENZYM V SÉRU (ACE)</t>
  </si>
  <si>
    <t>Stanovení enzymové aktivity angiotensin konvertujícího enzymu.</t>
  </si>
  <si>
    <t>PRŮKAZ MAKROAMYLÁZOVÉHO KOMPLEXU</t>
  </si>
  <si>
    <t>Průkaz makroamylázového komplexu gelovou filtrací na tenké vrstvě nebo elektroforeticky.</t>
  </si>
  <si>
    <t>LIPÁZA - KINETICKY - CHROMOGENNÍ METODA</t>
  </si>
  <si>
    <t>Lipáza - metoda s chromogenním substrátem, stanovení v séru, plasmě.</t>
  </si>
  <si>
    <t>KVANTITATIVNÍ STANOVENÍ SELENU V SÉRU, MOČI, VLASECH</t>
  </si>
  <si>
    <t>Spektrofluorimetrické stanovení komplexu Se-DAN po destrukci organické. matrice mokrým spálením, redukcí Se6+ na Se4+ a vyvázáním rušících iontů.</t>
  </si>
  <si>
    <t>STANOVENÍ INSULIN - LIKE GROWTH FACTOR - BINDING PROTEIN 1 (IGF BP - 1)</t>
  </si>
  <si>
    <t>Stanovení IGF BP - 1 v lidském séru nebo plasmě, event. v jiných biolog. tekutinách imunoenzymat. metodou pomocí komerčních souprav.</t>
  </si>
  <si>
    <t>STANOVENÍ INTAKTNÍHO FIBROBLAST GROWTH FAKTORU 23 - FGF23</t>
  </si>
  <si>
    <t>Stanovení koncentrace intaktního FGF 23 v plazmě na automatickém analyzátoru. Diagnózy: N18.3, N18.4, N18.9, N18.5, E83.3</t>
  </si>
  <si>
    <t>STANOVENÍ LIDSKÉHO EPIDIDYMÁLNÍHO PROTEINU 4 (HE4) V LIDSKÉM SÉRU</t>
  </si>
  <si>
    <t>Imunoanalytické stanovení lidského epididymálního proteinu 4 (HE4) k odhalení časných stádií karcinomu vaječníků.</t>
  </si>
  <si>
    <t>VYŠETŘENÍ MOZKOMÍŠNÍHO MOKU</t>
  </si>
  <si>
    <t>Vizuální zhodnocení před a po centrif., centrifugace,  Pandyho reakce, kvalitativní vyšetř. hemoglobinu, vyšetř. celkové bílkov., cukru, vyhodnocení.</t>
  </si>
  <si>
    <t>REGISTRAČNÍ SPEKTROFOTOMETRIE NATIVNÍHO MOZKOMÍŠNÍHO MOKU</t>
  </si>
  <si>
    <t>Diferenciace derivátů krevních barviv v mozkomíšním moku k rozlišení patologického nebo arteficiálního krvácení.</t>
  </si>
  <si>
    <t>INSULIN - LIKE GROWTH FACTOR - BINDING PROTEIN 3 (IGF BP - 3)</t>
  </si>
  <si>
    <t>Stanovení IGF BP-3 v lidském séru nebo plazmě, eventuelně v  jiných biologických tekutinách radioizotopovou metodou pomocí komerčních souprav. (sériové stanovení pro 25 pacientů)</t>
  </si>
  <si>
    <t>STANOVENÍ VAZEBNÉHO PROTEINU RŮSTOVÉHO HORMONU (GH-BP)</t>
  </si>
  <si>
    <t>Analýza vazebného proteinu růstového hormonu je založená na vazebnosti růstového hormonu k vlastnímu vazebnému proteinu, který je přítomen v séru.</t>
  </si>
  <si>
    <t>STANOVENÍ VAZEBNÉHO PROTEINU VITAMÍNU D (D BP)</t>
  </si>
  <si>
    <t>Stanovení vazebného proteinu vitamínu D v séru, plazmě nebo moči imunochemickou metodou komerčním kitem.</t>
  </si>
  <si>
    <t>ADENOSINDEAMINÁZA</t>
  </si>
  <si>
    <t>Adenosideamináza - stanovení v erytrocytech.</t>
  </si>
  <si>
    <t>ANALÝZA MOČI MIKROSKOPICKY KVANTITATIVNĚ</t>
  </si>
  <si>
    <t>Sediment močový kvantitativní (Hamburger).</t>
  </si>
  <si>
    <t>ALBUMIN - PRŮKAZ V MOČI</t>
  </si>
  <si>
    <t>Semikvantitativní průkaz v moči.</t>
  </si>
  <si>
    <t>ALBUMIN (SÉRUM)</t>
  </si>
  <si>
    <t>Kvantitativní stanovení na automatickém analyzátoru.</t>
  </si>
  <si>
    <t>ALBUMIN V MOZKOMÍŠNÍM MOKU</t>
  </si>
  <si>
    <t>A L T</t>
  </si>
  <si>
    <t>Alaninaminotransferáza v séru na automatickém analyzátoru.</t>
  </si>
  <si>
    <t>AMINOKYSELINY - STANOVENÍ CELKOVÉHO SPEKTRA V BIOLOGICKÝCH TEKUTINÁCH KVANTITATIVNĚ</t>
  </si>
  <si>
    <t>Kvantitativní stanovení celkového spektra 20 aminokyselin volných nebo vázaných kapalinovou chromatografií. Typ automatického analyzátoru není rozhodující, náklady HPLC, klasickou LC nebo GC jsou přibližně rovnocenné.</t>
  </si>
  <si>
    <t>AMONIAK</t>
  </si>
  <si>
    <t>Amoniak - stanovení v plasmě.</t>
  </si>
  <si>
    <t>AMYLÁZA</t>
  </si>
  <si>
    <t>Amyláza - stanovení v séru a moči na automatickém analyzátoru.</t>
  </si>
  <si>
    <t>ANALÝZA MOČI CHEMICKY A MIKROSKOPICKY</t>
  </si>
  <si>
    <t>Chemické vyšetření moče a mikroskop. vyš. sedimentu.</t>
  </si>
  <si>
    <t>ŽALUDEČNÍ OBSAH - TITRAČNÍ ANALÝZA</t>
  </si>
  <si>
    <t>Žaludeční obsah - titrační analýza.</t>
  </si>
  <si>
    <t>ANDROSTENDION</t>
  </si>
  <si>
    <t>Kvantitativní stanovení v séru, ev. plasmě.</t>
  </si>
  <si>
    <t>ANGIOTENSIN</t>
  </si>
  <si>
    <t>Stanovení angiotensinu I, jako ukazatele plazmatické reninové aktivity.</t>
  </si>
  <si>
    <t>APOLIPOPROTEINY AI NEBO B</t>
  </si>
  <si>
    <t>Apolipoproteiny AI nebo B - stanovení v séru.</t>
  </si>
  <si>
    <t>A S T</t>
  </si>
  <si>
    <t>Aspartátaminotransferáza  v séru na automatickém analyzátoru.</t>
  </si>
  <si>
    <t>BENCE - JONESOVA BÍLKOVINA V MOČI</t>
  </si>
  <si>
    <t>Kvalitativní orientační termoprecipitační test.</t>
  </si>
  <si>
    <t>BILIRUBIN CELKOVÝ</t>
  </si>
  <si>
    <t>Kvantitativní stanovení v séru na automatickém analyzátoru.</t>
  </si>
  <si>
    <t>BILIRUBIN KONJUGOVANÝ</t>
  </si>
  <si>
    <t>BÍLKOVINY CELKOVÉ</t>
  </si>
  <si>
    <t>BÍLKOVINA KVALITATIVNĚ (MOČ)</t>
  </si>
  <si>
    <t>Průkaz bílkovin v moči.</t>
  </si>
  <si>
    <t>BÍLKOVINA KVANTITATIVNĚ (MOČ, MOZKOM. MOK, VÝPOTEK)</t>
  </si>
  <si>
    <t>Stanovení bílkovin v moči, likvoru, výpotku.</t>
  </si>
  <si>
    <t>BETA - KAROTEN</t>
  </si>
  <si>
    <t>KYSELINA CITRONOVÁ</t>
  </si>
  <si>
    <t>Kyselina citronová v moči kvantitativně.</t>
  </si>
  <si>
    <t>KRYOGLOBULINY KVANTITATIVNĚ</t>
  </si>
  <si>
    <t>Kryoglobuliny kvantitativně v séru.</t>
  </si>
  <si>
    <t>SACHARIDY TENKOVRSTEVNOU CHROMATOGRAFIÍ V MOČI</t>
  </si>
  <si>
    <t>Kvalitativní průkaz sacharidů.</t>
  </si>
  <si>
    <t>CYSTIN V MOČI KVALITATIVNĚ</t>
  </si>
  <si>
    <t>Cystin v moči kvalitativně - průkaz.</t>
  </si>
  <si>
    <t>LAKTÁTDEHYDROGENÁZA (L D)</t>
  </si>
  <si>
    <t>Stanovení aktivity v séru na automatickém analyzátoru.</t>
  </si>
  <si>
    <t>LAKTÁTDEHYDROGENÁZA - IZOENZYMY</t>
  </si>
  <si>
    <t>Separace a kvantitativní stanovení frakcí.</t>
  </si>
  <si>
    <t>KYSELINA DELTA-AMINOLEVULOVÁ</t>
  </si>
  <si>
    <t>Kyselina delta-aminolevulová - stanovení v moči.</t>
  </si>
  <si>
    <t>DEHYDROEPIANDROSTERON SULFÁT (DHEA-S)</t>
  </si>
  <si>
    <t>Stanovení DHEA-S v séru ev. plasmě.</t>
  </si>
  <si>
    <t>DISACHARIDY</t>
  </si>
  <si>
    <t>Kvantitativní chromatografické stanovení.</t>
  </si>
  <si>
    <t>DRASLÍK</t>
  </si>
  <si>
    <t>Stanovení draslíku v séru, moči a ostatních tělních tekutinách.</t>
  </si>
  <si>
    <t>ELEKTROFORÉZA PROTEINŮ (MOČ, MOZKOMÍŠNÍ MOK)</t>
  </si>
  <si>
    <t>Elektroforetická separace bílkovin moči nebo likvoru.</t>
  </si>
  <si>
    <t>ELEKTROFORÉZA PROTEINŮ (SÉRUM)</t>
  </si>
  <si>
    <t>ESTRIOL VOLNÝ</t>
  </si>
  <si>
    <t>Kvantitativní stanovení v moči.</t>
  </si>
  <si>
    <t>ESTROGENY CELKOVÉ</t>
  </si>
  <si>
    <t>FENYLALANIN</t>
  </si>
  <si>
    <t>Fenylalanin - kvantitativní stanovení v séru/moči.</t>
  </si>
  <si>
    <t>FENYLKETONY V MOČI</t>
  </si>
  <si>
    <t>Fenylketony v moči - kvalitativní průkaz.</t>
  </si>
  <si>
    <t>FOSFATÁZA KYSELÁ CELKOVÁ</t>
  </si>
  <si>
    <t>FOSFATÁZA ALKALICKÁ (ALP)</t>
  </si>
  <si>
    <t>FOSFATÁZA ALKALICKÁ IZOENZYMY</t>
  </si>
  <si>
    <t>FOSFATÁZA KYSELÁ - PROSTATICKÁ</t>
  </si>
  <si>
    <t>Fosfatáza kyselá - prostatická stanovení v séru/plasmě.</t>
  </si>
  <si>
    <t>FOSFOR ANORGANICKÝ</t>
  </si>
  <si>
    <t>Stanovení v séru, moči na automatickém analyzátoru.</t>
  </si>
  <si>
    <t>FRUKTÓZA</t>
  </si>
  <si>
    <t>Fruktóza - stanovení v séru, plasmě, krvi.</t>
  </si>
  <si>
    <t>GALAKTÓZA</t>
  </si>
  <si>
    <t>Kvantitativní stanovení v plné krvi ev. moči.</t>
  </si>
  <si>
    <t>GALAKTOSA-1-FOSFÁTURIDYLTRANSFERÁZA</t>
  </si>
  <si>
    <t>Galaktosa-1-fosfáturidyltransferáza v erytrocytech.</t>
  </si>
  <si>
    <t>GAMAGLUTAMYLTRANSFERÁZA (GMT)</t>
  </si>
  <si>
    <t>GLUKÓZA KVANTITATIVNÍ STANOVENÍ</t>
  </si>
  <si>
    <t>Krev, sérum, moč, jiný materiál na automatickém analyzátoru.</t>
  </si>
  <si>
    <t>GLUKOZOVÝ TOLERANČNÍ TEST (WHO)</t>
  </si>
  <si>
    <t>Glukozový toleranční test (jen podání testačního nápoje).</t>
  </si>
  <si>
    <t>GLYKOVANÉ PROTEINY</t>
  </si>
  <si>
    <t>Glykované proteiny - stanovení v séru (fruktosamin).</t>
  </si>
  <si>
    <t>GLYKOVANÝ HEMOGLOBIN</t>
  </si>
  <si>
    <t>Glykovaný hemoglobin - HbA1 stanovení v plné krvi.</t>
  </si>
  <si>
    <t>HEMOGLOBIN VOLNÝ V PLAZMĚ</t>
  </si>
  <si>
    <t>Spektrofotometrické stanovení, umožňuje souběžně určit hemoglobulin a bilirubin (jako albumin - bilirubinový komplex).</t>
  </si>
  <si>
    <t>KYSELINA 5-HYDROXYINDOLOCTOVÁ</t>
  </si>
  <si>
    <t>HOMOCYSTEIN CELKOVÝ</t>
  </si>
  <si>
    <t>Kvantitativní stanovení v séru ev. moči.</t>
  </si>
  <si>
    <t>KYSELINA HOMOGENTISOVÁ - PRŮKAZ V MOČI</t>
  </si>
  <si>
    <t>Kvalitativní průkaz homogentisové kyseliny v moči.</t>
  </si>
  <si>
    <t>HOŘČÍK</t>
  </si>
  <si>
    <t>Kvantitativní stanovení hořčíku v séru, plasmě, moči nebo jiných tekutinách na automatickém analyzátoru.</t>
  </si>
  <si>
    <t>CHLORIDY</t>
  </si>
  <si>
    <t>Kvantitativní stanovení v séru, moči, příp. v jiných biologických materiálech na automatickém analyzátoru.</t>
  </si>
  <si>
    <t>CHOLESTEROL HDL</t>
  </si>
  <si>
    <t>CHOLINESTERÁZA</t>
  </si>
  <si>
    <t>CLEARANCE INULINOVÁ</t>
  </si>
  <si>
    <t>Pouze stanovení inulinu a výpočty.</t>
  </si>
  <si>
    <t>AMYLÁZA PANKREATICKÁ</t>
  </si>
  <si>
    <t>Stanovení aktivity izoenzymu na automatickém analyzátoru.</t>
  </si>
  <si>
    <t>KONKREMENT MOČOVÝ KVALITATIVNĚ</t>
  </si>
  <si>
    <t>Orientační analýza.</t>
  </si>
  <si>
    <t>KONKREMENT MOČOVÝ - KVANTITATIVNÍ ANALÝZA</t>
  </si>
  <si>
    <t>Včetně analýzy krystalových fází.</t>
  </si>
  <si>
    <t>KARNITIN</t>
  </si>
  <si>
    <t>Karnitin - stanovení v séru, eventuálně moči.</t>
  </si>
  <si>
    <t>KATECHOLAMIN A JEHO METABOLITY</t>
  </si>
  <si>
    <t>KETOLÁTKY</t>
  </si>
  <si>
    <t>Kvantitativní stanovení v séru ev. plasmě.</t>
  </si>
  <si>
    <t>KREATIN</t>
  </si>
  <si>
    <t>Kvantitativní stanovení v séru a moči.</t>
  </si>
  <si>
    <t>KREATINKINÁZA (CK)</t>
  </si>
  <si>
    <t>Stanovení celkové v séruna automatickém analyzátoru.</t>
  </si>
  <si>
    <t>KREATINKINÁZA IZOENZYM CK-MB</t>
  </si>
  <si>
    <t>Stanovení izoenzymu CK-MB v séru na automatickém analyzátoru.</t>
  </si>
  <si>
    <t>Stanovení v séru nebo moči na automatickém analyzátoru.</t>
  </si>
  <si>
    <t>CLEARANCE KREATININU GLOBÁLNÍ</t>
  </si>
  <si>
    <t>Výpočet bez stanovení kreatininu.</t>
  </si>
  <si>
    <t>CLEARANCE KREATININU DĚLENÁ</t>
  </si>
  <si>
    <t>KYSELINA HIPPUROVÁ</t>
  </si>
  <si>
    <t>LAKTÁT (KYSELINA MLÉČNÁ)</t>
  </si>
  <si>
    <t>Laktát (kyselina mléčná) v séru a v mozkomíšním moku.</t>
  </si>
  <si>
    <t>CHOLESTEROL LDL</t>
  </si>
  <si>
    <t>Kvantitativní stanovení LDL - cholesterolu v séru.</t>
  </si>
  <si>
    <t>LIPÁZA</t>
  </si>
  <si>
    <t>Lipáza - turbidimetrické stanovení v séru, plasmě.</t>
  </si>
  <si>
    <t>LIPOPROTEINY - ELEKTROFORÉZA</t>
  </si>
  <si>
    <t>Separace a stanovení frakcí.</t>
  </si>
  <si>
    <t>LIPOPROTEIN - Lp (a)</t>
  </si>
  <si>
    <t>VOLNÉ MASTNÉ KYSELINY</t>
  </si>
  <si>
    <t>Volné mastné kyseliny - stanovení v séru.</t>
  </si>
  <si>
    <t>MĚĎ</t>
  </si>
  <si>
    <t>Stanovení mědi v séru ev. moči.</t>
  </si>
  <si>
    <t>MELANIN V MOČI</t>
  </si>
  <si>
    <t>Kvalitativní průkaz.</t>
  </si>
  <si>
    <t>MUKOPOLYSACHARIDY</t>
  </si>
  <si>
    <t>Mukopolysacharidy - stanovení v moči.</t>
  </si>
  <si>
    <t>N-ACETYL - \beta - D-GLUKOSAMINIDÁZA (NAG)</t>
  </si>
  <si>
    <t>N-ACETYL - \beta - D-GLUKOSAMINIDÁZA (NAG) - IZOENZYMY</t>
  </si>
  <si>
    <t>Kvantitativní stanovení NAG izoenzymů.</t>
  </si>
  <si>
    <t>PRŮKAZ OKULTNÍHO KRVÁCENÍ</t>
  </si>
  <si>
    <t>Průkaz hemoglobinu ve stolici pseudoperoxidázovou reakcí.</t>
  </si>
  <si>
    <t>OSMOLALITA (SÉRUM, MOČ)</t>
  </si>
  <si>
    <t>Stanovení osmolality v séru, moči popř. jiných tělních tekutinách.</t>
  </si>
  <si>
    <t>OXALÁTY</t>
  </si>
  <si>
    <t>Oxaláty - kvantitativní vyšetření v moči.</t>
  </si>
  <si>
    <t>OXYTOCIN</t>
  </si>
  <si>
    <t>Kvantitativní stanovení v plasmě, ev. moči.</t>
  </si>
  <si>
    <t>PANDYHO ZKOUŠKA</t>
  </si>
  <si>
    <t>Kvalitativní průkaz v mozkomíšním moku.</t>
  </si>
  <si>
    <t>PORFOBILINOGEN</t>
  </si>
  <si>
    <t>Porfobilinogen - kvantitativní stanovení v moči.</t>
  </si>
  <si>
    <t>PORFYRINY PRŮKAZ</t>
  </si>
  <si>
    <t>Orientační průkaz v moči.</t>
  </si>
  <si>
    <t>PORFYRINY CELKOVÉ</t>
  </si>
  <si>
    <t>ACIDOBAZICKÁ ROVNOVÁHA</t>
  </si>
  <si>
    <t>Acidobazická rovnováha - vyšetření pH, pCO2 a PO2 v krvi.</t>
  </si>
  <si>
    <t>KYSELINA PYROHROZNOVÁ (PYRUVÁT)</t>
  </si>
  <si>
    <t>Kvantitativní stanovení v krvi.</t>
  </si>
  <si>
    <t>SODÍK</t>
  </si>
  <si>
    <t>Stanovení sodíku v séru, moči a ostatních tělních tekutinách.</t>
  </si>
  <si>
    <t>Stanovení v séru na automatickém analyzátoru.</t>
  </si>
  <si>
    <t>TRYPSIN, CHYMOTRYPSIN V DUODENÁLNÍ ŠŤÁVĚ</t>
  </si>
  <si>
    <t>Jen laboratorní stanovení.</t>
  </si>
  <si>
    <t>TUKY NEBO ZBYTKY POTRAVY VE STOLICI</t>
  </si>
  <si>
    <t>Mikroskopické kvalitativní vyšetření.</t>
  </si>
  <si>
    <t>Stanovení močoviny v séru nebo moči na automatickém analyzátoru.</t>
  </si>
  <si>
    <t>KYSELINA VANILMANDLOVÁ</t>
  </si>
  <si>
    <t>Semikvantitativní stanovení v moči.</t>
  </si>
  <si>
    <t>VÁPNÍK CELKOVÝ</t>
  </si>
  <si>
    <t>Stanovení Ca v séru nebo moči na automatickém analyzátoru.</t>
  </si>
  <si>
    <t>VÁPNÍK IONIZOVANÝ</t>
  </si>
  <si>
    <t>Stanovení ionizovaného vápníku v séru ev. plasmě.</t>
  </si>
  <si>
    <t>VAZEBNÁ KAPACITA ŽELEZA</t>
  </si>
  <si>
    <t>Stanovení vazebné kapacity železa v séru nebo plasmě.</t>
  </si>
  <si>
    <t>VITAMIN A</t>
  </si>
  <si>
    <t>VITAMIN C</t>
  </si>
  <si>
    <t>Kvantitativní stanovení kyseliny askorbové v séru.</t>
  </si>
  <si>
    <t>VITAMIN E</t>
  </si>
  <si>
    <t>CHOLESTEROL VLDL</t>
  </si>
  <si>
    <t>Kvantitativní stanovení VLDL - cholesterolu v séru.</t>
  </si>
  <si>
    <t>XYLOZOVÝ TEST</t>
  </si>
  <si>
    <t>Kvantitativní stanovení v krvi/moči po zátěži xylozou.</t>
  </si>
  <si>
    <t>ŽELEZO CELKOVÉ</t>
  </si>
  <si>
    <t>Stanovení koncentrace železa v séru na automatickém analyzátoru.</t>
  </si>
  <si>
    <t>ZINEK</t>
  </si>
  <si>
    <t>Stanovení zinku v séru nebo moči.</t>
  </si>
  <si>
    <t>SCREENINGOVÁ VYŠETŘENÍ DPM (DĚDIČNYCH PORUCH METABOLISMU) ZÁKLADNÍ: BRAND, PENROSE, DNPH AJ: KALKULOVÁNA BRANDOVA ZKOUŠKA NA CYSTIN</t>
  </si>
  <si>
    <t>Kvalitativní vyšetření v moči.</t>
  </si>
  <si>
    <t>VYŠETŘENÍ DĚDIČNÝCH PORUCH METABOLISMU (DÁLE DPM) TLC TENKOVRSTVENOU CHROMATOGRAFIÍ NEBO ELEKTROFORESOU: GLYKOSAMINOGLYKANY (DÁLE GAG), OLIGOSACHARIDY, SACHARIDY, GALAKTOSA, GALAKTOSA-L-FOSFÁT</t>
  </si>
  <si>
    <t>Orientační vyšetření v moči.</t>
  </si>
  <si>
    <t>VYŠETŘENÍ DP - FOTOMETRICKÉ ČI FLUORIMETRICKÉ VYŠ. - JEDNOTLIVÉ METABOLITY (GALAKTOSO-L-FOSFÁT, KYS. OROTOVÁ, AJ.)</t>
  </si>
  <si>
    <t>Kvantitativní vyšetření v krvi.</t>
  </si>
  <si>
    <t>VYŠETŘENÍ DPM STANOVENÍM METABOLITŮ PLYNOVOU CHROMATOGRAFIÍ (VLCFA, KYS. FYTANOVÁ A JINÉ) KALKULOVÁNO VYŠETŘENÍ VLCFA</t>
  </si>
  <si>
    <t>Velmi dlouhé mast. kyseliny (VLCFA) se stanovují v séru, fibroblastech nebo erytrocytech po jejich hydrolýze z triacylglycerolů a následném převedení na methylestery. Vyšetření se používá pro diagnostiku peroximál. onemoc. a pro monitorov.  jejich léčby.</t>
  </si>
  <si>
    <t>VYŠETŘENÍ DPM, STANOVENÍ METABOLITU PLYNOVOU CHROMATOGRAFIÍ</t>
  </si>
  <si>
    <t>Stanovení galaktitolu ve vzorcích moče a séra pomocí plynové chromatografie.</t>
  </si>
  <si>
    <t>VYŠETŘENÍ DPM, STANOVENÍ METABOLITŮ PLYNOVOU CHROMATOGRAFIÍ V KOMBINACI S HMOTNOSTÍ SPEKTROMETRIÍ (GC-MS).</t>
  </si>
  <si>
    <t>Vyšetření profilu org. kyselin pomocí GC/MS. Kalkulováno pro org. kyseliny - hodnocení kvalitativní i kvantitativní.</t>
  </si>
  <si>
    <t>STANOVENÍ PYRIDINOLINU A DEOXYPYRIDINOLINU</t>
  </si>
  <si>
    <t>Kvantitativní stanovení v moči, případně jiných biologických materiálech (sérum, plazma, likvor).</t>
  </si>
  <si>
    <t>VYŠ. DPM - AKTIVITA LYZOSOMÁLNÍCH ENZYMŮ S NERADIOAKTIVNÍM SUBSTRÁTEM</t>
  </si>
  <si>
    <t>V krevních buňkách, v tkáňových kulturách fibroblastů, v amniových aj. buňkách , v bioptických vzorcích tkání, v krevním séru.</t>
  </si>
  <si>
    <t>VYŠ. DPM - AKTIVITA LYZOSOMÁLNÍCH ENZYMŮ S RADIOAKTIVNÍM SUBSTRÁTEM</t>
  </si>
  <si>
    <t>Kvantitativní v krevních buňkách, v tkáňových kulturách fibroblastů, v amniových a j. buňkách, v bioptických vzorcích tkání, v krevním séru.</t>
  </si>
  <si>
    <t>MIKROALBUMINURIE</t>
  </si>
  <si>
    <t>Kvantitativní stanovení albuminu v moči sbírané za definované období.</t>
  </si>
  <si>
    <t>HEMOSIDERIN V MOČI</t>
  </si>
  <si>
    <t>Průkaz v močovém sedimentu.</t>
  </si>
  <si>
    <t>1,25-DIHYDROXYVITAMIN D (1,25 (OH)2D)</t>
  </si>
  <si>
    <t>Vyšetření 1,25 (OH) D v lidském séru radioizotopovou metodou pomocí komerčních souprav.</t>
  </si>
  <si>
    <t>25-HYDROXYVITAMIN D (25 OHD)</t>
  </si>
  <si>
    <t>Stanovení 25 OHD v lidském séru radioizotopovou metodou pomocí komerčních souprav.</t>
  </si>
  <si>
    <t>CHYLOMIKRONOVÝ TEST</t>
  </si>
  <si>
    <t>Vizuální hodnocení v séru.</t>
  </si>
  <si>
    <t>DEHYDROEPIANDROSTERON NEKONJUGOVANÝ</t>
  </si>
  <si>
    <t>DIHYDROTESTOSTERON</t>
  </si>
  <si>
    <t>Imunoanalytické (radioimunologické nebo enzymoimunologické LD stanovení dihydrotestosteronu v plasmě nebo v séru, využívající extrakce a chemické mikroreakce pro zvýšení specificity.</t>
  </si>
  <si>
    <t>JODURIE (STANOVENÍ JÓDU V MOČI)</t>
  </si>
  <si>
    <t>Provádí se in vitro.</t>
  </si>
  <si>
    <t>PORFYRINY V MOČI - UROPORFYRIN A KOPROPORFYRIN</t>
  </si>
  <si>
    <t>PORFYRINY VE STOLICI</t>
  </si>
  <si>
    <t>Kvantitativní stanovení proto -koproporfyrinů jako součásti diferenciální diagnostiky porfyrií</t>
  </si>
  <si>
    <t>PORFOBILINOGEN V MOČI ORIENTAČNĚ</t>
  </si>
  <si>
    <t>Kvalitativní průkaz porfobilinogenu v moči.</t>
  </si>
  <si>
    <t>STANOVENÍ IGF - I (INSULIN - LIKE GROWTH FACTOR)</t>
  </si>
  <si>
    <t>Stanovení IGF- I v lidském séru nebo plazmě, eventuelně v jiných biologických tekutinách radioizotopovou metodou pomocí komerčních souprav.</t>
  </si>
  <si>
    <t>DECHOVÝ TEST S 13C-UREOU K DIAGNOSTICE HELICOBACTER PYLORI - ANALYTICKÁ ČÁST</t>
  </si>
  <si>
    <t>Dechový test s 13C-ureou je globálním neinvazivním testem k diagnostice infekce Helicobacter pylori. Test má dvě fáze. V první části je vlastní test proveden v ordinaci vyšetřujícího (ošetřujícího) lékaře. Vzorky vydechnutého vzduchu jsou odeslány poštou</t>
  </si>
  <si>
    <t>CYSTATIN C</t>
  </si>
  <si>
    <t>STANOVENÍ PROTILÁTEK PROTI ACETYLCHOLINOVÝM RECEPTORŮM (ACHR)</t>
  </si>
  <si>
    <t>Stanovení protilátek proti AchR  je indikováno při podezření na myastemia gravis, kdy jejich senzitivita je mezi 75-95 %. Klinická specifita u mystemia gravis je skoro 100%. Stanovení protilátek proti AchR slouží také k určení závažnosti průběhu tohoto o</t>
  </si>
  <si>
    <t>CHORIOGONADOTROPIN V SÉRU - VOLNÁ \BETA - PODJEDNOTKA</t>
  </si>
  <si>
    <t>Imunoanalytické kvantitativní stanovení volné \beta - podjednotky choriogonadotropinu v séru s využitím odpovídajícího zařízení, která je doporučena jako významný marker zvýšeného rizika Downovy choroby v I. trimestru těhotenství.</t>
  </si>
  <si>
    <t>STANOVENÍ KONCENTRACE MYELIN BASICKÉHO PROTEINU V LIKVORU A SÉRU</t>
  </si>
  <si>
    <t>Myelinový basický protein (MBP) tvoří asi 30% proteinové komponenty myelinu CNS. MBP  je diagnostický parametr pro určení aktivity demyelinizace. Je markerem akutní cerebrální ischemie a aktivity RS</t>
  </si>
  <si>
    <t>STANOVENÍ KONCENTRACE PROTEINU S-100B (S-100BB, S-100 \beta \beta) V SÉRU A V LIKVORU</t>
  </si>
  <si>
    <t>Stanovení S-100b v likvoru a séru u pacientů s rozsáhlým  poškozením mozku lze použít jako validační prognostický faktor a opakovaným stanovením S-100b monitorovat průběh onemocnění. S-100b lze využít i jako citlivého markeru pro rozsah hypoxického poško</t>
  </si>
  <si>
    <t>STANOVENÍ PROSTATICKÉHO SPECIFICKÉHO ANTIGENU (p2PSA) V LIDSKÉM SÉRU</t>
  </si>
  <si>
    <t>Imunoanalytické stanovení p2PSA v lidském séru pro výpočet indexu PHI  určující riziko výskytu karcinomu prostaty.</t>
  </si>
  <si>
    <t>METANEFRINY KVANTITATIVNĚ SOUČASNĚ V KRVI A V MOČI</t>
  </si>
  <si>
    <t>Extrakce metanefrinů z biologické matrice chromatografií na iontoměničích a následné kvantitativní stanovení vysokoúčinnou kapalinovou chromatografií. Koncentrace metanefrinů patří mezi základních diagnostické parametry, které slouží k včasné diagnostice</t>
  </si>
  <si>
    <t>IMUNOTURBIDIMETRICKÉ A/NEBO IMUNONEFELOMETRICKÉ STANOVENÍ STFR V SÉRU NEBO PLAZMĚ</t>
  </si>
  <si>
    <t>Stanovení solubilního  transferinového receptoru (sTfR) má velký klinický přínos pro diagnostiku a diferenciální diagnostiku anémií z nedostatku železa</t>
  </si>
  <si>
    <t>ENZYMOVÉ STANOVENÍ ETANOLU V KRVI PRO KLINICKÉ POUŽITÍ</t>
  </si>
  <si>
    <t>KVANTITATIVNÍ STANOVENÍ ELASTÁSY 1 (PANKREATICKÉHO ENZYMU NEPODLÉHAJÍCÍMU PROTEOLYTICKÝM ENZYMŮM ZAŽÍVACÍHO TRAKTU) SPECIFICKÝM ELISA TESTEM</t>
  </si>
  <si>
    <t>Vyšetření se provádí u pacientů s cystickou fibrózou, stavech po resekci pankreatu a chronické pankreatitidy.</t>
  </si>
  <si>
    <t>PEPSINOGEN I (PGI) V SÉRU</t>
  </si>
  <si>
    <t>Imunoanalytické kvantitativní stanovení pepsinogenu I v krevním séru</t>
  </si>
  <si>
    <t>PAPP - A (TĚHOTENSKÝ PLASMATICKÝ PROTEIN - A)</t>
  </si>
  <si>
    <t>Imunoanalytické kvantitativní stanovení PAPP - A, který je nezbytný pro screening vrozených vývojových vad v prvním trimestru těhotenství</t>
  </si>
  <si>
    <t>STANOVENÍ NATRIURETICKÝCH PEPTIDŮ V SÉRU A V PLAZMĚ</t>
  </si>
  <si>
    <t>Imunoanalytické stanovení natriuretického peptidu v diagnostice srdečního selhávání z indikace kardiologa, na odpovídajícím detekčním zařízení.</t>
  </si>
  <si>
    <t>KVANTITATIVNÍ STANOVENÍ KRVE VE STOLICI NA ANALYZÁTORU</t>
  </si>
  <si>
    <t>Kvantitativní imunochemická analýza vzorku stolice s detekcí lidského hemoglobinu. Nejedná se o rutinní screeningové vyšetření ale o specifickou detekci lidského hemoglobinu ve stolici vhodné pro diferenciální diagnostiku.</t>
  </si>
  <si>
    <t>STANOVENÍ PRESEPSINU (SUBTYP SOLUBILNÍHO CD 14)</t>
  </si>
  <si>
    <t>Stanovení koncentrace presepsinu (subtyp solubilního CD14) v plné krvi nebo plazmě chemiluminiscenčním stanovením na automatickém analyzátoru.</t>
  </si>
  <si>
    <t>STANOVENÍ HER-2/NEU V SÉRU</t>
  </si>
  <si>
    <t>Kvatitativ. stanovení HER-2/neu v séru slouží ke stanovení koncentr.HER-2/neu prot. v séru pac.hodnoty lze použít při sledování pac.s metast.rakovinou prsu, při vých.konc.HER-2/neu v séru &gt;15ng/ml,pro upozornění na prog.choroby. Optimal.léč. Rakov.</t>
  </si>
  <si>
    <t>STANOVENÍ PLACENTÁRNÍHO RŮSTOVÉHO FAKTORU (PIGF) V LIDSKÉM SÉRU NEBO PLAZMĚ</t>
  </si>
  <si>
    <t>Imunoanalytické stanovení placentárního růstového faktoru (PIGF) v lidském séru nebo plazmě pro diagnostiku rizika výskytu preeklampsie.</t>
  </si>
  <si>
    <t>STANOVENÍ KONCENTRACE SOLUBILNÍHO FAKTORU PODOBNÉHO TYROZINKINÁZE 1  (sFlt-1) V LIDSKÉM SÉRU NEBO PLAZMĚ</t>
  </si>
  <si>
    <t>Imunoanalytícké stanovení koncentrace solubilního faktoru podobného tyrozinkináze 1 (sFlt-1) peo diagnostiku preeklampsie.</t>
  </si>
  <si>
    <t>VYŠETŘENÍ TANDEMOVOU HMOTNOSTNÍ SPEKTROMETRIÍ PRO NOVOROZENECKÝ SCREENING DĚDIČNÝCH METABOLICKÝCH PORUCH</t>
  </si>
  <si>
    <t>Stanovuje koncentrace aminokyselin, volného karnitinu a acylkarnitinů v krvi z krevních papírků a umožňuje diagnostiku některých aminoacidopatií, poruch beta-oxidace mastných kyselin a organických acidémií. Lze vykázat v případě absence čísla pojištěnce</t>
  </si>
  <si>
    <t>VYŠETŘENÍ TANDEMOVOU HMOTNOSTNÍ SPEKTROMETRIÍ PRO SELEKTIVNÍ SCREENING DĚDIČNÝCH METABOLICKÝCH PORUCH</t>
  </si>
  <si>
    <t>Stanovuje koncentrace aminokyselin, volného karnitinu a acylkarnitinů v krvi z krevních papírků a umožňuje diagnostiku některých aminoacidopatií, poruch beta-oxidace mastných kyselin a organických acidémií.</t>
  </si>
  <si>
    <t>EXPERTIZA PRO LABORATORNÍ DIAGNOSTIKU DĚDIČNÝCH METABOLICKÝCH PORUCH</t>
  </si>
  <si>
    <t>Diferenciálně diagnostická rozvaha z hlediska laboratorní diagnostiky dědičných metabolických poruch u pacienta na základě dostupných klinických informací a výsledků laboratorních a jiných vyšetření, indikace laboratorních vyšetření, biochemická interpre</t>
  </si>
  <si>
    <t>VYŠETŘENÍ AKTIVITY BIOTINIDÁZY V RÁMCI NOVOROZENECKÉHO SCREENINGU S FLUORESCENČNÍ DETEKCÍ</t>
  </si>
  <si>
    <t>Stanovení aktivity biotinidázy v suché krevní kapce speciálním kitem. Jedná se o semikvantitativní fluorimetrickou metodu, kdy enzym biotinidáza v krvi katalyzuje přeměnu biotin 6-aminoquinolin na fluorescenční produkt 6-aminoquinolin, jehož excitace ..</t>
  </si>
  <si>
    <t>VYŠETŘENÍ METABOLITŮ KAPALINOVOU CHROMATOGRAFIÍ S TANDEMOVOU HMOTNOSTNÍ SPEKTROMETRIÍ PRO SELEKTIVNÍ A DRUHOSTUPŇOVÝ NOVOROZENECKÝ SCREENING DĚDIČNÝCH METABOLICKÝCH PORUCH</t>
  </si>
  <si>
    <t>Stanovení koncentrace vybraných metabolitů kapalinovou chromatografií s tandemovou hmotnostní spektrometrií pro diagnostiku a monitorování léčby některých dědičných metabolických nemocí a pro snížení falešné pozitivity novorozeneckého screeningu.</t>
  </si>
  <si>
    <t>SEMIKVANTITATIVNÍ FLUORIMETRICKÉ STANOVENÍ BIOTINIDÁZY</t>
  </si>
  <si>
    <t>Semikvantitativní fluorimetrické stanovení aktivity biotinidázy v suché krevní kapce u pacientů s podezřením na deficit biotinidázy.</t>
  </si>
  <si>
    <t>KVANTITATIVNÍ STANOVENÍ KYSELINY HYALURONOVÉ /HA/ V SÉRU  NERO PLAZMĚ</t>
  </si>
  <si>
    <t>STANOVENÍ NGAL V MOČI</t>
  </si>
  <si>
    <t>Imunoanalytické kvantitativní stanovení lipokalinu asociovaného s želatinázou neutrofilů (NGAL) v moči pro diagnostiku akutního renálního poškození na odpovídajícím detekčním zařízení.</t>
  </si>
  <si>
    <t>CHROMOGRANIN A - STANOVENÍ KONCENTRACE V SÉRU NEBO PLAZMĚ</t>
  </si>
  <si>
    <t>Kvantitativní imuno chemické stanovení koncentrace chromograninu A s využitím odpovídajícího detekčního zařízení.</t>
  </si>
  <si>
    <t>STANOVENÍ AUTO-PROTILÁTEK PROTI SPECIFICKÉ TYROZINKINÁZE V SÉRU</t>
  </si>
  <si>
    <t>Kvantitativní imunochemické stanovení koncentrace auto-protilátek proti svalové specifické tyrozinkináze/Ab-MuSK/ v séru s využitím odpovídajícího detekčního zařízení.</t>
  </si>
  <si>
    <t>KVANTITATIVNÍ STANOVENI HOLOTRANSKOBALAMINU /HOLOTC/ V SÉRU A V PLAZMĚ</t>
  </si>
  <si>
    <t>Kvantitativní stanovení holotranskobalaminu/HoloTC/ v lidském séru a plazmě imunoanalyticky.</t>
  </si>
  <si>
    <t>KVANTITATIVNÍ STANOVENÍ LP-PLA2 V SÉRU NEBO PLAZMĚ</t>
  </si>
  <si>
    <t>Kvantitativní stanovení množství enzymu Lp-PLA2 ve vzorku séra nebo plazmy turbidimetricky analyzátorem.</t>
  </si>
  <si>
    <t>KREATINKINÁZA IZOENZYMY CK-MB MASS</t>
  </si>
  <si>
    <t>Kvantitativní stanovení MB izoenzymu kreatinkinázy v séru nebo plazmě imunochemickou metodou.</t>
  </si>
  <si>
    <t>KVANTITATIVNÍ ANALÝZA MOCE</t>
  </si>
  <si>
    <t>Kvantitativní analýza moče s použitím automatického močového analyzátoru.</t>
  </si>
  <si>
    <t>PÍSEMNÁ INTERPRETACE SOUBORU BIOCHEMICKÝCH LABORATORNÍCH VYŠETŘENÍ LÉKAŘEM - SPECIALISTOU</t>
  </si>
  <si>
    <t>Na podnět ošetřujícího lékaře prostuduje konzultující lékař se specializovanou způsobilostí v oboru klinická biochemie příslušné laboratorní nálezy, nahlédne do zdravotní dokumentace pacienta a vyhledá potřebné literární údaje. Na základě toho vypracu..</t>
  </si>
  <si>
    <t>802</t>
  </si>
  <si>
    <t>KONZULTACE K MIKROBIOLOGICKÉMU, PARAZITOLOGICKÉMU, MYKOLOGICKÉMU, VIROLOGICKÉMU VYŠETŘENÍ LABORATORNÍM PRACOVNÍKEM, LÉKAŘEM - SPECIALISTOU V OBORU LÉKAŘSKÁ MIKROBIOLOGIE (PARAZITOLOGIE, VIROLOGIE, MYKOLOGIE)</t>
  </si>
  <si>
    <t>TELEFONICKÁ KONZULTACE K MIKROBIOLOGICKÉMU, PARAZITOLOGICKÉMU, MYKOLOGICKÉMU, VIROLOGICKÉMU VYŠETŘENÍ LABORATORNÍM PRACOVNÍKEM, SPECIALISTOU V OBORU LÉKAŘSKÉ MIKROBIOLOGIE (PARAZITOLOGIE, VIROLOGIE, MYKOLOGIE)</t>
  </si>
  <si>
    <t>ZÁKLADNÍ KULTIVAČNÍ VYŠETŘENÍ KLINICKÉHO MATERIÁLU (HNIS, RÁNA, PUNKTÁT, POŠEVNÍ SEKRET, APOD.)</t>
  </si>
  <si>
    <t>Očkování na 4 půdy pevné a na 1 tekutou, vyočkování.</t>
  </si>
  <si>
    <t>ZÁKLADNÍ KULTIVAČNÍ VYŠETŘENÍ STOLICE</t>
  </si>
  <si>
    <t>Očkování na 3 půdy pevné (na salmonely, shigely, yersinie) a na 1 tekutou, vyočkování na 1 selektivně diagnostickou půdu pevnou.</t>
  </si>
  <si>
    <t>KVANTITATIVNÍ KULTIVAČNÍ VYŠETŘENÍ MOČI</t>
  </si>
  <si>
    <t>Metoda využívající kalibrovaných kliček a pevných kultivačních půd k semikvantitativnímu průkazu. Očkování na jednu základní a jednu selektivně diagnostickou půdu.</t>
  </si>
  <si>
    <t>ZÁKLADNÍ KULTIVAČNÍ VYŠETRENÍ MATERIÁLU Z RESPIRAČNÍHO TRAKTU (KRK, NOS, SPUTUM APOD.)</t>
  </si>
  <si>
    <t>Očkování na 2 půdy pevné, bez pomnožení.</t>
  </si>
  <si>
    <t>SEMIKVANTITATIVNÍ KULTIVAČNÍ VYŠETŘENÍ SPUTA</t>
  </si>
  <si>
    <t>Homogenizace broncholyzinem, zkrácená řada ředění, vyočkování na pevné půdy, kultivace za zvýšené tenze CO2 (např. v anaerostatu), počítání kolonií.</t>
  </si>
  <si>
    <t>KULTIVAČNÍ VYŠETŘENÍ SPUTA DLE MULDERA</t>
  </si>
  <si>
    <t>Minimálně trojnásobný oplach vločky sputa sterilním fyziologickým roztokem za mikroskopické kontroly po obarvení dle Grama, očkování pevných půd. Součástí jsou mikroskopické kontroly zpracovávaného vzorku.</t>
  </si>
  <si>
    <t>ZÁKLADNÍ KULTIVAČNÍ VYŠETŘENÍ LIKVORU</t>
  </si>
  <si>
    <t>Očkování sedimentu na 5 pevných půd, pomnožení, vyočkování na 2 pevné půdy. Součástí je zpracování vzorku centrifugací.</t>
  </si>
  <si>
    <t>ZÁKLADNÍ KULTIVAČNÍ VYŠETŘENÍ HEMOKULTURY</t>
  </si>
  <si>
    <t>Opakovaná vyočkování (3x na 4 pevné půdy) z aerobní pomnožovací půdy obohacené řadou složek. Výkon lze využít i pro kultivační vyšetření tkáňových štěpů.</t>
  </si>
  <si>
    <t>KULTIVACE MOČE V AUTOMATICKÉM SYSTÉMU</t>
  </si>
  <si>
    <t>Kultivační vyšetření vzorků moče pomocí nefelometrického analyzátoru s rychlou detekcí pozitivních vzorků a vyřazením vzorků negativních.</t>
  </si>
  <si>
    <t>KULTIVAČNÍ VYŠETŘENÍ NA GO</t>
  </si>
  <si>
    <t>Užití 2 obohacených půd, z toho 1 zároveň selektivní.</t>
  </si>
  <si>
    <t>VYŠETŘENÍ ANAEROBNÍ METODOU</t>
  </si>
  <si>
    <t>Výkon sdružuje všechny postupy využívající anaerobní kultivace na 2 typech půd a v zařízení na anaerobní podmínky.</t>
  </si>
  <si>
    <t>KULTIVACE CÍLENÁ AEROBNÍ</t>
  </si>
  <si>
    <t>Cílené vyšetření na 1 půdě. Současně se základním kultivačním vyšetřením lze vykázat jen, pokud je to nutné pro rozšíření diagnostiky (např. u podezření na choleru nebo pertussi) nebo z epidemiologických důvodů.</t>
  </si>
  <si>
    <t>KULTIVACE CÍLENÁ ANAEROBNÍ NEBO MIKROAEROFILNÍ</t>
  </si>
  <si>
    <t>Cílená kultivace na jedné půdě v anaerobních podmínkách. Vykazuje se tam, kde je nutné ze závažných důvodů rozšířit spektrum použitých půd pro anaerobní kultivaci nebo provést subkultivaci. Lze využít i k rodové identifikaci anaerobů.</t>
  </si>
  <si>
    <t>KONTROLA STERILITY KLINICKÉHO VZORKU</t>
  </si>
  <si>
    <t>Užití jedné tekuté půdy s případným vyočkováním.</t>
  </si>
  <si>
    <t>IZOLACE DNA PRO VYŠETŘENÍ EXTRAHUMÁNNÍHO GENOMU</t>
  </si>
  <si>
    <t>Izolace DNA extrahumánního genomu z limitovaného množství vzorku. Na pracovištích pracujících pro transplantační centra může být frekvence vyšší.</t>
  </si>
  <si>
    <t>STANOVENÍ MINIMÁLNÍCH INHIBIČNÍCH KONCENTRACÍ (MIK) NA ANTITUBERKULOTIKA A CHEMOTERAPEUTIKA MIKROMETODOU</t>
  </si>
  <si>
    <t>Stanovení MIK je prováděno v UH destičkách s použitím tekuté půdy. Tímto způsobem jsou stanoveny MIK AT, která jsou používána k léčbě tuberkulózy a mykobakterióz.</t>
  </si>
  <si>
    <t>AMPLIFIKACE EXTRAHUMÁNNÍHO GENOMU METODOU MULTIPLEX PCR (POLYMERÁZOVÁ ŘETĚZOVÁ REAKCE)</t>
  </si>
  <si>
    <t>Multiplexová PCR izolátu nebo transkriptu nukleové kyseliny včetně detekce amplifikačního produktu.</t>
  </si>
  <si>
    <t>KULTIVAČNÍ VYŠETŘENÍ POMOCÍ AUTOMATICKÉHO SYSTÉMU</t>
  </si>
  <si>
    <t>ANALÝZA EXTRAHUMÁNNÍHO GENOMU METODOU KVANTITATIVNÍ PCR (POLYMERÁZOVÁ ŘETĚZOVÁ REAKCE) V REÁLNÉM ČASE (QR-PCR)</t>
  </si>
  <si>
    <t>Metoda je určena k stanovení počtu kopií specifického genu extrahumánního genomu a referenčního genu (DNA), respektive počtu jejich transkriptů (cDNA) .</t>
  </si>
  <si>
    <t>IZOLACE RNA A TRANSKRIPCE PRO VYŠETŘENÍ EXTRAHUMÁNNÍHO GENOMU</t>
  </si>
  <si>
    <t>Izolace RNA extrahumánního genomu z limitovaného množství vzorku a reverzní transkripce izolované RNA.</t>
  </si>
  <si>
    <t>AMPLIFIKACE EXTRAHUMÁNNÍHO GENOMU METODOU POLYMERÁZOVÉ ŘETĚZOVÉ REAKCE (PCR)</t>
  </si>
  <si>
    <t>Polymerázová řetězová reakce izolátu nebo transkriptu nukleové kyseliny včetně detekce amplifikačního produktu.</t>
  </si>
  <si>
    <t>STANOVENÍ SEKVENCE NUKLEOTIDŮ EXTRAHUMÁNNÍHO GENOMU (MIMO HIV)</t>
  </si>
  <si>
    <t>Výkon obsahuje sekvenaci všech amplifikačních produktů vztahujících se k účelu provádění výkonu. Součástí výkonu je analýza získaných sekvencí pomocí databázového systému.</t>
  </si>
  <si>
    <t>FRAKCIONACE SÉRA NA KOLONĚ SEPHADEX G 200 (EVENTUÁLNĚ NA JINÉM NOSIČI)</t>
  </si>
  <si>
    <t>Jde o přípravu frakce 19S IgM pro další testy. Vykazuje se k testu, který se provádí. Například 19S IgM FTA-ABS test.</t>
  </si>
  <si>
    <t>STANOVENÍ POČTU ZÁRODKŮ KLASICKÝM POSTUPEM (NA 1 RŮSTOVOU SKUPINU MIKROBŮ)</t>
  </si>
  <si>
    <t>Několikanásobná ředění vzorku, 3 misky na ředění.</t>
  </si>
  <si>
    <t>MIKROSKOPICKÉ VYŠETŘENÍ PO BĚŽNÉM OBARVENÍ (GRAM, ZIEHL - NIELSEN AJ.)</t>
  </si>
  <si>
    <t>Sdruženy všechny postupy, kdy se klinický vzorek nebo kultura vyšetřuje po obarvení jednoduchém i diagnostickém (kromě barvení fluorescenčního). Zahrnuje případnou semikvantifikaci jednotlivých elementů na křížky.</t>
  </si>
  <si>
    <t>MIKROSKOPICKÉ VYŠETŘENÍ PO FLUORESCENČNÍM BARVENÍ</t>
  </si>
  <si>
    <t>Jako u výkonu 82049, ale pomocí vyšetření fluorescenčním mikroskopem. Nejedná se o imunofluorescenci.</t>
  </si>
  <si>
    <t>MIKROSKOPICKÉ VYŠETŘENÍ NATIVNÍHO PREPARÁTU</t>
  </si>
  <si>
    <t>Zahrnuje všechny postupy, kdy se klinický vzorek nebo kultura vyšetřují v tekutém médiu a pozorují při běžném osvětlení nebo ve fázovém či jiném kontrastu. Pro všechny odbornosti komplementu jako doplňující výkon k jejich základnímu specifickému výkonu.</t>
  </si>
  <si>
    <t>MIKROSKOPICKÉ VYŠETŘENÍ V ZÁSTINU</t>
  </si>
  <si>
    <t>Při vyšetření na syfilis se vykazuje opakovaně až 4x, podle počtu pořízených preparátů.</t>
  </si>
  <si>
    <t>MIKROSKOPICKÉ STANOVENÍ MIKROBIÁLNÍHO OBRAZU POŠEVNÍHO (MOP)</t>
  </si>
  <si>
    <t>Rozumí se 1 preparát a hodnocení mikroskopem s imerzním objektivem.</t>
  </si>
  <si>
    <t>IDENTIFIKACE KMENE ORIENTAČNÍ JEDNODUCHÝM TESTEM</t>
  </si>
  <si>
    <t>Určení pomocí zkoušky na 1 půdě (např. CAMP-test).</t>
  </si>
  <si>
    <t>ANALÝZA HMOTOVÉHO SPEKTRA JEDNODUCHÁ</t>
  </si>
  <si>
    <t>Analýza hmotového spektra metodou MALDI TOF zkráceným postupem. Zahrnuje kompletní analýzu jednoho vzorku včetně opakovaného měření a vyhodnocování.</t>
  </si>
  <si>
    <t>IDENTIFIKACE KMENE PODROBNÁ</t>
  </si>
  <si>
    <t>Obvyklá konečná biochemická identifikace kmene s použitím komerční soupravy. Zahrnuje přípravu inokula a vyhodnocení výsledku.</t>
  </si>
  <si>
    <t>ANALÝZA HMOTOVÉHO SPEKTRA</t>
  </si>
  <si>
    <t>Analýza hmotového spektra metodou MALDI TOF s automatickým vyhodnocením. Zahrnuje kompletní analýzu jednoho vzorku včetně opakovaného měření a vyhodnocování.</t>
  </si>
  <si>
    <t>IDENTIFIKACE ANAEROBNÍHO KMENE PODROBNÁ</t>
  </si>
  <si>
    <t>Identifikace kmene na základě biochemických vlastností a rezistence, a to v anaerobním zařízení.</t>
  </si>
  <si>
    <t>STANOVENÍ CITLIVOSTI NA ATB KVALITATIVNÍ METODOU</t>
  </si>
  <si>
    <t>Zahrnuje přípravu inokula a vyhodnocení. Metoda je určena jen pro aerobní, rychle rostoucí nenáročné bakterie. U náročných, pomalu rostoucích bakterií a většiny anaerobů je metodou volby metoda kvantitativní.</t>
  </si>
  <si>
    <t>STANOVENÍ KVALITATIVNÍ CITLIVOSTI NA ANTIMYKOTIKA DISKOVOU DIFÚZNÍ METODOU</t>
  </si>
  <si>
    <t>Pro více systémových i lokálních antimykotik (maximálně 5 na 1 půdu). Za každou pětici antimykotik se vykazuje jeden výkon. Pro vykázání výkonu nutno splnit podmínky pro mykologická kultivační vyšetření.</t>
  </si>
  <si>
    <t>STANOVENÍ CITLIVOSTI NA ATB KVANTITATIVNÍ METODOU</t>
  </si>
  <si>
    <t>Očkování standardně připraveného inokula mikrobů do mikrotitrační destičky s antibiotiky k vyšetření kvantitativní citlivosti. Omezení frekvencí 5/1 den se vztahuje jen na ambulantní pacienty, na jeden vzorek a jeden den.</t>
  </si>
  <si>
    <t>STANOVENÍ CITLIVOSTI NA ATB E-TESTEM</t>
  </si>
  <si>
    <t>Stanovení minimální inhibiční koncentrace antibiotika metodou E-test s vysokou mírou reprodukovatelnosti (diagnostický proužek s obsahem 1 antibiotika) - pro jedno systémové antibiotikum.</t>
  </si>
  <si>
    <t>STANOVENÍ CITLIVOSTI NA ATB U ANAEROBNÍCH BAKTÉRIÍ A E-TESTEM</t>
  </si>
  <si>
    <t>STANOVENÍ CITLIVOSTI NA ANTIMYKOTIKA E-TESTEM</t>
  </si>
  <si>
    <t>Stanovení MIC difusní metodou (E-test) se používá pro stanovení citlivosti kvasinek nebo plísní.</t>
  </si>
  <si>
    <t>STANOVENÍ PRODUKCE BETA-LAKTAMÁZY</t>
  </si>
  <si>
    <t>Screeningový test z primokultury nebo izolátu pro rychlé určení enzymu rozkládajícího penicilinová antibiotika.</t>
  </si>
  <si>
    <t>STANOVENÍ HLADINY ATB V TĚLNÍCH TEKUTINÁCH A TKÁNÍCH</t>
  </si>
  <si>
    <t>Mikrobiologická metoda ke stanovení aktuální hladiny antibiotika v séru pacienta. Absolutní indikací je aplikace toxických antibiotik u pacientů s poruchou vitálních funkcí.</t>
  </si>
  <si>
    <t>STANOVENÍ MBC NEBO SBT (TEST BAKTERICIDIE SÉRA)</t>
  </si>
  <si>
    <t>Stanovení úplného letálního účinku antibiotika na mikroba izolovaného od pacienta, případně stanovení baktericidní koncentrace pacientova séra (likvoru) na tohoto mikroba.</t>
  </si>
  <si>
    <t>KONFIRMAČNÍ TEST NA PROTILÁTKY METODOU IMUNOBLOT (KROMĚ HCV, HIV, EBV A TOXOPLASMY)</t>
  </si>
  <si>
    <t>Konfirmační test na průkaz protilátek proti virovým, bakteriálním a parazitárním antigenům metodou imunoblot, respektive Western blot. Každá jedna třída protilátek a každé jedno agens.</t>
  </si>
  <si>
    <t>STANOVENÍ PROTILÁTEK CELKOVÝCH I IGM PROTI ANTIGENŮM VIRŮ HEPATITID, IGG ANTI HIV, SOUBĚŽNÉ STANOVENÍ PROTILÁTEK A ANTIGENU HIV, HCV KOMBINOVANÝM TESTEM A SAMOSTATNÉ STANOVENÍ HCV ANTIGENU CORE</t>
  </si>
  <si>
    <t>Každé jedno ředění séra, každý jeden antigen, každá jedna třída protilátek. Nezapočítány inkubace delší než 30 minut (pro odbornost 222 transfúzní lékařství - jen jako vylučovací screening).</t>
  </si>
  <si>
    <t>STANOVENÍ PROTILÁTEK PROTI ANTIGENŮM VIRŮ (KROMĚ HEPATITID), BAKTERIÍ, PRVOKŮ (EIA) V MANUÁLNÍM/OTEVŘENÉM AUTOMATICKÉM SYSTÉMU</t>
  </si>
  <si>
    <t>BIOLOGICKÝ POKUS NA ZVÍŘETI</t>
  </si>
  <si>
    <t>Lze užít i pro izolaci viru na sajících myšatech. Zahrnuje eventuálně pitvu pokusného zvířete.</t>
  </si>
  <si>
    <t>PRŮKAZ BAKTERIÁLNÍHO TOXINU NEBO ANTIGENU</t>
  </si>
  <si>
    <t>Lze vykázat i při průkazu toxinu na tkáňových kulturách, respektive metodami reverzní pasivní aglutinace, latexaglutinace, ELISA apod.</t>
  </si>
  <si>
    <t>STANOVENÍ PROTILÁTEK PRECIPITACÍ</t>
  </si>
  <si>
    <t>Za každý jeden použitý antigen.  Precipitační agarová reakce dle Ouchterlonyho.</t>
  </si>
  <si>
    <t>STANOVENÍ PROTILÁTEK AGLUTINACÍ</t>
  </si>
  <si>
    <t>Za každý 1 testovaný antigen. Nezahrnuje inkubace delší než 30 minut.</t>
  </si>
  <si>
    <t>STANOVENÍ ANTIKANDIDOVÝCH PROTILÁTEK</t>
  </si>
  <si>
    <t>STANOVENÍ  PROTILÁTEK METODOU REAKCE INHIBICE HEMOLÝZY (ASTAL, ASLO)</t>
  </si>
  <si>
    <t>Nezahrnuje inkubace delší než 30 minut.</t>
  </si>
  <si>
    <t>STANOVENÍ PROTILÁTEK METODOU KONZUMPCE KOMPLEMENTU</t>
  </si>
  <si>
    <t>Každý užitý antigen se vykazuje zvlášť.</t>
  </si>
  <si>
    <t>STANOVENÍ PROTILÁTEK METODAMI INHIBICE HEMAGLUTINACE (HIT)</t>
  </si>
  <si>
    <t>Každý použitý antigen se vykazuje zvlášť.</t>
  </si>
  <si>
    <t>STANOVENÍ PROTILÁTEK PROTI EBV A DALŠÍM VIRŮM (CMV, HSV, VZV, ZARDĚNKY, SPALNIČKY, PŘÍUŠNICE A PARVO B19) A DALŠÍM SPECIFICKÝM AGENS (TOXOPLASMA, TREPONEMA, BORRELIA, MYKOPLASMA, LEGIONELLA A HELICOBACTER) METODOU EIA V AUTOMATICKÉM UZAVŘENÉM SYSTÉMU</t>
  </si>
  <si>
    <t>Každé jedno ředění séra, každý jeden antigen, každá jedna třída protilátek. Nezapočítány inkubace delší než 30 minut.</t>
  </si>
  <si>
    <t>STANOVENÍ PROTILÁTEK PROTI OSTATNÍM PŮVODCŮM PARAZITÁRNÍCH NÁKAZ (EIA)</t>
  </si>
  <si>
    <t>Každé 1 ředění séra. Nezapočítány inkubace delší než 30 minut.</t>
  </si>
  <si>
    <t>PRŮKAZ PROTILÁTEK NEPŘÍMOU HEMAGLUTINACÍ NA NOSIČÍCH</t>
  </si>
  <si>
    <t>Každý jeden antigen. Každá 4 započatá ředění. Nezahrnuje inkubace delší než 30 minut.</t>
  </si>
  <si>
    <t>PRŮKAZ PROTILÁTEK IMUNOFLUORESCENCÍ</t>
  </si>
  <si>
    <t>Každý 1 antigen, každé 1 ředění séra, pro každou třídu Ig. Nezahrnuje inkubace delší než 30 minut. Kalkulace pro základní titraci.</t>
  </si>
  <si>
    <t>PRŮKAZ VIROVÉHO ANTIGENU V BIOLOGICKÉM MATERIÁLU NEBO IDENTIFIKACE VIRU LATEXAGLUTINACÍ</t>
  </si>
  <si>
    <t>Kalkulace pro každý jeden antigen.</t>
  </si>
  <si>
    <t>PRŮKAZ ANTIGENU VIRU (MIMO VIRY HEPATITID), BAKTERIE, PARAZITA (ELISA)</t>
  </si>
  <si>
    <t>Každý jeden antigen.</t>
  </si>
  <si>
    <t>PRŮKAZY ANTIGENŮ VIRU HEPATITIDY B (EIA)</t>
  </si>
  <si>
    <t>Každý jeden antigen. Nezapočítány inkubace delší než 30 minut. (Pro odbornost 222 transfúzní lékařství - jen HBsAg, jen jako vylučovací screening.)</t>
  </si>
  <si>
    <t>PRŮKAZ ANTIVIROVÝCH PROTILÁTEK VIRUSNEUTRALIZAČNÍM TESTEM NA TK A IN VIVO (VNT)</t>
  </si>
  <si>
    <t>PRŮKAZ BAKTERIÁLNÍHO, VIROVÉHO, PARAZITÁRNÍHO, EVENTUÁLNĚ JINÉHO ANTIGENU V BIOLOGICKÉM MATERIÁLU IMUNOFLUORESCENCÍ</t>
  </si>
  <si>
    <t>Za každý jeden antigen, za každé jedno použití antiséra.</t>
  </si>
  <si>
    <t>RYCHLÁ, PŘÍMÁ DIAGNOSTIKA ANTIGENŮ SPIROCHET, BORRELIA BURGDORFERI, POMOCÍ ELEKTRONOVÉ (EM) A IMUNOELEKTRONOVÉ (IEM) MIKROSKOPIE</t>
  </si>
  <si>
    <t>Spirochety jsou detekovány v klinickém materiálu, krvi, CSF, moči buď přímou neselektivní metodou (EM) nebo inkubací s neznačenými či značenými protilátkami metodou IEM.</t>
  </si>
  <si>
    <t>PŘÍMÁ IDENTIFIKACE BAKTERIÁLNÍHO NEBO MYKOTICKÉHO ANTIGENU V BIOLOGICKÉM MATERIÁLU</t>
  </si>
  <si>
    <t>Kalkulace pro každý jeden antigen. Latexaglutinace.</t>
  </si>
  <si>
    <t>IDENTIFIKACE BAKTERIÁLNÍHO KMENE V KULTUŘE (POMNOŽENÍ LATEXAGLUTINACÍ)</t>
  </si>
  <si>
    <t>KONFIRMAČNÍ TEST PRŮKAZU ANTIGENŮ</t>
  </si>
  <si>
    <t>Nezapočítány inkubace delší než 30 minut. Každé jedno agens.</t>
  </si>
  <si>
    <t>KONFIRMAČNÍ TEST NA PROTILÁTKY PROTI HCV, HIV, EBV A TOXOPLASMĚ</t>
  </si>
  <si>
    <t>Konfirmační test na průkaz protilátek proti virovým, bakteriálním a parazitárním antigenům metodou LIA (Line immunoassay) nebo Western blot. Každé jedno agens.</t>
  </si>
  <si>
    <t>ERICSONŮV TEST (OCH - TEST)</t>
  </si>
  <si>
    <t>Test ke stanovení titru heterofilních protilátek.</t>
  </si>
  <si>
    <t>PAUL - BUNNELL - DAVIDSOHNŮV TEST</t>
  </si>
  <si>
    <t>TPI TEST - NELSON - MAYERŮV IMOBILIZAČNÍ TEST</t>
  </si>
  <si>
    <t>Specifický biologický treponemový test užívaný při stanovení diagnózy syfilis, před zahájením léčby a po úspěšném léčení před vyřazením příslušného jedince z dispenzární péče pohlavně nemocných (PN).</t>
  </si>
  <si>
    <t>RRR</t>
  </si>
  <si>
    <t>Netreponemový vyhledávací test na syfilis s vizualizovaným antigenem. Kalkulace pro 1 vyšetření v séru a jiných tělních tekutinách.</t>
  </si>
  <si>
    <t>DIAGNOSTIKA LEPTOSPIRÓZY AGLUTINAČNĚ - LYTICKOU REAKCÍ (1 ANTIGEN)</t>
  </si>
  <si>
    <t>Kvantitativní stanovení manuální titrací. Kalkulace pro základní titraci na 1 antigenu.</t>
  </si>
  <si>
    <t>SEROTYPIZACE STŘEVNÍCH A JINÝCH PATOGENŮ</t>
  </si>
  <si>
    <t>Kalkulace pro jednu aglutinaci.</t>
  </si>
  <si>
    <t>KULTIVAČNÍ VYŠETŘENÍ NA MYKOBAKTERIA</t>
  </si>
  <si>
    <t>Kultivační průkaz mykobakterií na 4 klasických kultivačních médiích po dekontaminaci vzorku. Pro dekontaminaci je používána metoda s N-acetyl-L-cysteinem nebo jiná standardní metoda. Růst je hodnocen po 3, 6 a 9 týdnech inkubace při 37 °C.</t>
  </si>
  <si>
    <t>IDENTIFIKACE MYKOBAKTÉRIÍ</t>
  </si>
  <si>
    <t>Identifikace mykobakterií - určení species.</t>
  </si>
  <si>
    <t>STANOVENÍ CITLIVOSTI MYKOBAKTÉRIÍ NA ANTITUBERKULOTIKA (1 PREPARÁT)</t>
  </si>
  <si>
    <t>Stanovení citlivosti proporční metodou.</t>
  </si>
  <si>
    <t>CÍLENÁ IZOLACE MYKOBAKTÉRIÍ</t>
  </si>
  <si>
    <t>Cílená kultivace na třech klasických kultivačních půdách.</t>
  </si>
  <si>
    <t>IZOLACE MYKOBAKTERIÍ RYCHLOU KULTIVAČNÍ METODOU</t>
  </si>
  <si>
    <t>Subkultivace rychlou kultivační metodou (použití jedné lahvičky s detektorem růstu, bez dekontaminace).</t>
  </si>
  <si>
    <t>KULTIVAČNÍ VYŠETŘENÍ NA MYKOBAKTERIA RYCHLOU KULTIVAČNÍ METODOU</t>
  </si>
  <si>
    <t>Kultivační průkaz mykobakterií na 2 klasických kultivačních médiích a v metabolickém systému po dekontaminaci vzorku. Pro dekontaminaci je používána metoda s N-acetyl-L-cysteinem nebo jiná standardní metoda.</t>
  </si>
  <si>
    <t>RYCHLÝ TEST CITLIVOSTI MYKOBAKTERIÍ NA ANTITUBERKULOTIKA (5 ZÁKLADNÍCH) S AUTOMATICKÝM VYHODNOCENÍM</t>
  </si>
  <si>
    <t>HYBRIDIZACE EXTRAHUMÁNNÍ DNA SE ZNAČENOU SONDOU</t>
  </si>
  <si>
    <t>Výkon je kalkulován na jednu sondu nebo provedení jednoho pracovního postupu zahrnujícího maximálně 10 sond (např. strip).</t>
  </si>
  <si>
    <t>KULTIVAČNÍ VYŠETŘENÍ MYKOPLASMAT A L-FOREM BAKTÉRIÍ</t>
  </si>
  <si>
    <t>IDENTIFIKACE MYKOPLASMAT</t>
  </si>
  <si>
    <t>DETEKCE IN VITRO STIMULACE T LYMFOCYTŮ SPECIFICKÝMI ANTIGENY</t>
  </si>
  <si>
    <t>Plná (heparinizovaná) krev je kultivována za přítomnosti specifických antigenů, které v případě přítomnosti T lymfocytů, které již dříve byly v kontaktu s těmito antigeny, jsou stimulovány a produkují interferon gamma.</t>
  </si>
  <si>
    <t>STANDARDNÍ PARAZITOLOGICKÉ VYŠETŘENÍ STOLICE</t>
  </si>
  <si>
    <t>Každý vzorek stolice je vyšetřen mikroskopicky flotační metodou podle Fausta s jedním promýváním a tlustým roztěrem podle KATO. Každé podezření na prvoky je verifikováno barveným preparátem, který se ale vykazuje zvlášť (výkonem č. 84017).</t>
  </si>
  <si>
    <t>SPECIALIZOVANÉ PARAZITOLOGICKÉ VYŠETŘENÍ STOLICE PO NÁVRATU Z TROPŮ A SUBTROPŮ</t>
  </si>
  <si>
    <t>Provádí se rovněž při podezření na nákazu nezvyklými druhy střevních parazitů. Každý vzorek stolice je vyšetřen  mikroskopicky 5-ti metodami.</t>
  </si>
  <si>
    <t>VYŠETŘENÍ STOLICE NA KRYPTOSPORIDIÓZU A STŘEVNÍ KOKCIDIE</t>
  </si>
  <si>
    <t>Dodaný vzorek stolice je vyšetřen mikroskopicky po zpracování: 1) flotační koncentrační metodou v roztoku sacharózy; 2) speciálním diferenciálním barvením dle Miláčka.</t>
  </si>
  <si>
    <t>SPECIÁLNÍ BARVENÍ STOLICE NA STŘEVNÍ PRVOKY PODLE HEIDENHAINA V DOBELLOVĚ MODIFIKACI.</t>
  </si>
  <si>
    <t>Výkon lze vykázat pouze ve spojení s výkony č. 84011 a 84013, a to i opakovaně u jednoho pacienta.</t>
  </si>
  <si>
    <t>VYŠETŘENÍ NA ENTEROBIÓZU</t>
  </si>
  <si>
    <t>Mikroskopický průkaz u perianálního stěru nabo otisku.</t>
  </si>
  <si>
    <t>PROTOZOOLOGICKÉ KULTIVAČNÍ VYŠETŘENÍ</t>
  </si>
  <si>
    <t>Cílená kultivace parazitických prvoků z biologického materiálu, nejčastěji Trichomonas vaginalis (ev. Entamoeba histolytica, améby skupiny limax aj.).  Zahrnuje 5-denní kultivaci na speciálních půdách s 3x opakovaným mikroskopickým vyhodnocením.</t>
  </si>
  <si>
    <t>MIKROSKOPICKÉ VYŠETŘENÍ NA MALÁRII</t>
  </si>
  <si>
    <t>Zahrnuje mikroskopické vyšetření tlusté kapky i krevního nátěru pomocí imerzního mikroskopu.</t>
  </si>
  <si>
    <t>DIAGNOSTIKA SARCOPTES SCABIEI</t>
  </si>
  <si>
    <t>Jedná se o mikroskopické vyšetření vzorku.Výkon možno použít opakovaně u jednoho pacienta.</t>
  </si>
  <si>
    <t>PRŮKAZ PARAZITÁRNÍHO ANTIGENU VE STOLICI METODOU ELISA</t>
  </si>
  <si>
    <t>Kvalitativní/kvantitativní stanovení antigenu ve stolici za použití metody ELISA (dvojitý sendvič).</t>
  </si>
  <si>
    <t>PRŮKAZ ANTIGENU GIARDIA INTESTINALIS VE STOLICI METODOU ELISA</t>
  </si>
  <si>
    <t>Kvalitativní/kvantitativní stanovení antigenu Giardia intestinalis ve stolici za použití metody ELISA (dvojitý sendvič).</t>
  </si>
  <si>
    <t>STANOVENÍ SPECIFICKÝCH PROTILÁTEK PROTI PŮVODCŮM PARAZITÁRNÍCH NÁKAZ METODOU NEPŘÍMÉ HEMAGLUTINACE (IHA)</t>
  </si>
  <si>
    <t>Stanovení hladiny protilátek třídy IgG v séru metodou nepřímé hemaglutinace.</t>
  </si>
  <si>
    <t>CIK - PEG ELISA IGM (IGG) (DETEKCE PROTILÁTEK V CIRKULUJÍCÍCH IMUNOKOMPLEXECH)</t>
  </si>
  <si>
    <t>Test je založen na precipitaci a disociaci cirkulujících imunokomplexů /CIK/ v séru nemocných pomocí polyethylenglykolu a následné detekci antiborreliových protilátek v disociovaném CIK metodou ELISA IgM nebo IgG. Kalkulace na jeden izotyp.</t>
  </si>
  <si>
    <t>IZOLACE VIRU NEBO CHLAMYDIÍ NA TKÁŇOVÉ KULTUŘE</t>
  </si>
  <si>
    <t>Zahrnuje mikroskopování 2-3 kultur, respektive 1 preparátu u kultivace chlamydií (1 pasáž na jednom typu buněk).</t>
  </si>
  <si>
    <t>IDENTIFIKACE VIRU</t>
  </si>
  <si>
    <t>Identifikace na základě pozitivní kultivace.  Zahrnuje 1 titraci a 1 virusneutralizační test.</t>
  </si>
  <si>
    <t>RYCHLÁ DIAGNOSTIKA VIROVÝCH INFEKCÍ POMOCÍ ELEKTRONOVÉ A IMUNOELEKTRONOVÉ MIKROSKOPIE</t>
  </si>
  <si>
    <t>Viry jsou detegovány v klinickém materiálu nejrůznějšího původu buď přímou neselektivní metodou elektronové mikroskopie nebo inkubací s neznačenými či značenými protilátkami imunoelektronových metod.</t>
  </si>
  <si>
    <t>STANOVENÍ GENOTYPU HIV-1 PRO ZJIŠŤOVÁNÍ REZISTENCE K ANTIRETROVIROVÝM INHIBITORŮM S CÍLEM SLEDOVÁNÍ EFEKTIVITY ANTIRETROVIROVÉ TERAPIE (ART)</t>
  </si>
  <si>
    <t>Slouží ke zjišťování rezistence k antiretrovirovým inhibitorům, které jsou základem specifické léčby pacientů s HIV/AIDS.</t>
  </si>
  <si>
    <t>KVANTITATIVNÍ STANOVENÍ HIV-1 VIROVÉ NÁLOŽE POMOCÍ REAL-TIME PCR (POLYMERÁZOVÁ ŘETĚZOVÁ REAKCE V REÁLNÉM ČASE)</t>
  </si>
  <si>
    <t>Slouží ke stanovení množství HIV-1 virových částic v plazmě vyšetřované osoby (kopií HIV-1 RNA/ml plazmy).</t>
  </si>
  <si>
    <t>813</t>
  </si>
  <si>
    <t>IZOLACE T A B LYMFOCYTŮ METODOU DYNABEADS - STATIM</t>
  </si>
  <si>
    <t>Izolace T a B lymfocytů pomocí magnetických kuliček.</t>
  </si>
  <si>
    <t>IZOLACE T A B LYMFOCYTŮ PŘES VATU - STATIM</t>
  </si>
  <si>
    <t>Separace T a B lymfocytů pomocí nylonové vaty</t>
  </si>
  <si>
    <t>STATIM SCREENING PROTILÁTEK NA PANELU 30-TI DÁRCŮ</t>
  </si>
  <si>
    <t>Zjištění hladiny cytotoxických protilátek v séru příjemce před transplantací orgánů.</t>
  </si>
  <si>
    <t>STATIM CROSS - MATCH NEPŘÍBUZNÝCH DÁRCŮ JEDNODUCHÝ SKUPINY AB</t>
  </si>
  <si>
    <t>Základní imunogenetické vyšetření před provedením transplantace orgánů.</t>
  </si>
  <si>
    <t>STATIM CROSS - MATCH CÍLENÝ - NIH METODIKA</t>
  </si>
  <si>
    <t>Imunogenetické vyšetření, které se provádí u pacientů před transplantací ledvin a u pacientů před transplantací srdce s nevyšetř. hladinou cytotoxických protilátek.</t>
  </si>
  <si>
    <t>STATIM CROSS - MATCH NEPŘÍBUZNÝCH DÁRCŮ PRODLOUŽENÝ B LYMFOCYTY</t>
  </si>
  <si>
    <t>Základní vyšetření pro provedení orgánové transplantace u senzibilizovaných pacientů.</t>
  </si>
  <si>
    <t>STATIM CROSS - MATCH NEPŘÍBUZNÝCH DÁRCŮ PRODLOUŽENÝ-T LYMFOCYTY</t>
  </si>
  <si>
    <t>Základní vyšetření pro provedení orgánové transplantace u senzibilovaných pacientů.</t>
  </si>
  <si>
    <t>CROSS - MATCH NEPŘÍBUZNÝCH DÁRCŮ JEDNODUCHÝ SKUPINY O - STATIM</t>
  </si>
  <si>
    <t>Základní imunologické vyšetření před provedením transplantace orgánů.</t>
  </si>
  <si>
    <t>STATIM - CROSS MATCH NEPŘÍBUZNÝCH DÁRCŮ JEDNODUCHÝ SKUPINY B - STATIM</t>
  </si>
  <si>
    <t>STATIM - CROSS MATCH NEPŘÍBUZNÝCH DÁRCŮ JEDNODUCHÝ SKUPINY A</t>
  </si>
  <si>
    <t>Základní imunologické vyšetření před provedením transplatace orgánů.</t>
  </si>
  <si>
    <t>PŘÍPRAVA BUNĚČNÝCH SUSPENZÍ Z TKÁŇOVÝCH HOMOGENÁTŮ - STATIM</t>
  </si>
  <si>
    <t>Izolace buněčných suspenzí z tkáňových homogenátů.</t>
  </si>
  <si>
    <t>URČOVÁNÍ HLA ANTIGENŮ I. TŘÍDY - KOMBINOVANÝ SET</t>
  </si>
  <si>
    <t>Určování HLA antigenů I. třídy.</t>
  </si>
  <si>
    <t>URČOVÁNÍ HLA ANTIGENŮ I. TŘÍDY - KOMERČNÍ SET</t>
  </si>
  <si>
    <t>URČOVÁNÍ HLA-B 27</t>
  </si>
  <si>
    <t>Určování antigenu B 27.</t>
  </si>
  <si>
    <t>URČOVÁNÍ HLA ANTIGENŮ I. TŘÍDY - KOMERČNÍ TEST - STATIM</t>
  </si>
  <si>
    <t>URČOVÁNÍ HLA ANTIGENŮ I. TŘÍDY - KOMBINOVANÝ SET - STATIM</t>
  </si>
  <si>
    <t>URČOVÁNÍ HLA ANTIGENŮ I. TŘÍDY - STANDARDNÍ SET - STATIM</t>
  </si>
  <si>
    <t>URČOVÁNÍ HLA HAPLOTYPŮ A GENOTYPU Z RODINNÉ STUDIE</t>
  </si>
  <si>
    <t>Určování HLA genotypu.</t>
  </si>
  <si>
    <t>URČOVÁNÍ HISTOKOMPATIBILITY MLC TESTEM</t>
  </si>
  <si>
    <t>V principu jde o stanovení histokompatibility technikou směsných tkáňových kultur. Jde o nezbytné předtransplantační vyšetření, které odhalí inkompatibilitu v dalších systémech t.j. i mimo HLA A, B, C, DR.</t>
  </si>
  <si>
    <t>CROSS - MATCH NEPŘÍBUZNÝCH DÁRCŮ PRODLOUŽENÝ - T  LYMFOCYTY</t>
  </si>
  <si>
    <t>CROSS - MATCH NEPŘÍBUZNÝCH DÁRCŮ PRODLOUŽENÝ -  B  LYMFOCYTY</t>
  </si>
  <si>
    <t>CROSS - MATCH DÁRCŮ JEDNODUCHÝ A PRODLOUŽENÝ</t>
  </si>
  <si>
    <t>Základní imunogenetické vyšetření před ev. transplantací od dárce, provádí se vždy 2x, před transplantací a v den transplantace.</t>
  </si>
  <si>
    <t>CROSS MATCH CÍLENÝ - NIH METODIKA</t>
  </si>
  <si>
    <t>Imunogenetické vyšetření, které se provádí u pacientů /HIT projekt/ před transplantací ledvin a u pacientů před transplantací srdce s nevyšetř. hladinou cytotoxických protilátek.</t>
  </si>
  <si>
    <t>CROSS MATCH S DTT</t>
  </si>
  <si>
    <t>Vyšetření senzibilizovaných pacientů t.j. v den transplantace se provádí normál. cross match a cross match s DTT.</t>
  </si>
  <si>
    <t>SCREENING PROTILÁTEK NA PANELU 30TI DÁRCŮ</t>
  </si>
  <si>
    <t>SCREENING PROTILÁTEK NA PANELU 100 DÁRCŮ POMOCÍ DTT</t>
  </si>
  <si>
    <t>Základní imunogenetické vyšetření charakteru protilátek před transplantací u senzibil. pacientů.</t>
  </si>
  <si>
    <t>ZMRAŽOVÁNÍ LYMFOCYTŮ PŘÍSTROJEM PLANER</t>
  </si>
  <si>
    <t>Zmražování buněk pomocí zmražovací jednotky Planer R - 202</t>
  </si>
  <si>
    <t>ZMRAŽOVÁNÍ A UCHOVÁVÁNÍ LYMFOCYTŮ STUPŇOVITĚ</t>
  </si>
  <si>
    <t>Zmražování lymfocytů dvoustupňovitou metodou pomocí směsi etanolu a dusíku.</t>
  </si>
  <si>
    <t>ROZMRAZOVÁNÍ LYMFOCYTŮ</t>
  </si>
  <si>
    <t>Rozmrazování lymfocytů.</t>
  </si>
  <si>
    <t>KOMPLEXNÍ VYŠETŘENÍ IMUNOLOGICKÉ KOMPATIBILITY PŘED TRANSPLANTACÍ ORGÁNŮ A TKÁNÍ</t>
  </si>
  <si>
    <t>Interpretace výsledků.</t>
  </si>
  <si>
    <t>URČENÍ SPECIFICITY PROTILÁTKY V SÉRU</t>
  </si>
  <si>
    <t>Výsledek prováděného vyšetření je jedním z údajů v čekací listině. Je důležitý při výběru dárce pro transplantace.</t>
  </si>
  <si>
    <t>PRŮKAZ MHC ANTIGENů II. TŘÍDY IH</t>
  </si>
  <si>
    <t>PŘÍPRAVA BUNĚČNÝCH SUSPENZÍ Z TKÁŇOVÝCH HOMOGENÁTŮ</t>
  </si>
  <si>
    <t>IZOLACE  T  A  B  LYMFOCYTŮ PŘES VATU</t>
  </si>
  <si>
    <t>Separace T a B lymfocytů pomocí nylonové vaty.</t>
  </si>
  <si>
    <t>IZOLACE T A B LYMFOCYTŮ METODOU DYNABEADS</t>
  </si>
  <si>
    <t>STANOVENÍ LIF MIGRACE LEUKOCYTŮ POD AGARÓZOU</t>
  </si>
  <si>
    <t>Bez separace, promytí a standardizace počtu buněk v suspenzi. Včetně vyhodnocení testu inhibice migrace buněk pod vrstvou agarózy počítačovou analýzou obrazu. Kalkulace pro jeden antigen. Hrazeno jen u párů léčených pro sterilitu.</t>
  </si>
  <si>
    <t>823</t>
  </si>
  <si>
    <t>KONZULTACE NÁLEZU PATOLOGEM CÍLENÁ NA ŽÁDOST OŠETŘUJÍCÍHO LÉKAŘE (UPŘESNĚNÍ NÁLEZU)</t>
  </si>
  <si>
    <t>Na základě telefonické nebo písemné žádosti klinika vyhledání dokumentace a preparátů a jejich prohlédnutí, vyhotovení doplňujícího nebo upřesňujícího nálezu písemně.</t>
  </si>
  <si>
    <t>807</t>
  </si>
  <si>
    <t>PITVA STANDARDNÍ</t>
  </si>
  <si>
    <t>Provedení vlastní pitvy včetně administrativy, protokolu, technického zajištění, oblékání a předání zemřelého k pohřbu.</t>
  </si>
  <si>
    <t>PITVA PARCIÁLNÍ (MOZKU NEBO ORGÁNOVÉHO KOMPLEXU)</t>
  </si>
  <si>
    <t>Provedení vlastní pitvy včetně administrativy, protokolu, technického zajištění. Nelze kombinovat s pitvou standardní ani složitou. Kombinovat lze pouze s pitvou neuropatologickou.</t>
  </si>
  <si>
    <t>PITVA TECHNICKY OBTÍŽNÁ (SLOŽITÉ ANATOMICKÉ VZTAHY: MALFORMACE, OPERACE)</t>
  </si>
  <si>
    <t>Provedení vlastní pitvy včetně administrativy, protokolu, technického zajištění.</t>
  </si>
  <si>
    <t>PITVA ZEMŘELÉHO S INFEKČNÍM ONEMOCNĚNÍM ZAŘAZENÝM DLE VYHLÁŠKY JAKO RIZIKO</t>
  </si>
  <si>
    <t>PITVA FIXOVANÉHO MOZKU (NEUROPATOLOGICKÁ)</t>
  </si>
  <si>
    <t>Detailní makroskopické vyšetření mozku po fixaci včetně administrativně dokumentačního zajištění</t>
  </si>
  <si>
    <t>PITVA MÍCHY</t>
  </si>
  <si>
    <t>Otevření páteřního kanálu, vyjmutí míchy a její detailní makroskopické vyšetření po fixaci včetně administrativně dokumentačního zajištění.</t>
  </si>
  <si>
    <t>ODBĚR ALLOGENNÍHO ŠTĚPU Z TĚLA ZEMŘELÉHO</t>
  </si>
  <si>
    <t>Výběr vhodného dárce a administrativně technické zajištění odběru.</t>
  </si>
  <si>
    <t>JEDNODUCHÝ BIOPTICKÝ VZOREK: MAKROSKOPICKÉ POSOUZENÍ A PŘIKROJENÍ BEZ POPISU</t>
  </si>
  <si>
    <t>Samostatně podaný jednoduchý vzorek neumožňující cílenou orientaci řezu (např. některá endoskopická klíštková gastrobiopsie, drobný polyp) makroskopicky posouzen a dle možností přikrojen. Rozhodnuto o použitých metodách zpracování a barvení.</t>
  </si>
  <si>
    <t>JEDNODUCHÝ BIOPTICKÝ VZOREK: MAKROSKOPICKÉ POSOUZENÍ S POPISEM, PŘIKROJENÍ A ORIENTACE VZORKU</t>
  </si>
  <si>
    <t>Prohlídka jednoduchého vzorku makroskopicky, ev. lupou nebo preparačním mikroskopem. Jeho posouzení se záznamem a nebo přikrojením v cílené rovině řezu. Rozhodnutí o metodách zpracování a barvení.</t>
  </si>
  <si>
    <t>VÍCEČETNÉ MALÉ BIOPTICKÉ VZORKY: MAKROSKOPICKÉ POSOUZENÍ, PŘIKROJENÍ</t>
  </si>
  <si>
    <t>Jednoduch. částky neumožňující cílen. orientaci řezu (např. endoskop. klíštkové gastrobiopsie, drobné polypy, kyret. materiál, adeno. veget.) dodané jako jeden materiál, makroskop. posouzen, dle možností přikr. a rozhodnuto o použitých metodách zpracován</t>
  </si>
  <si>
    <t>BIOPTICKÝ MATERIÁL S ČÁSTEČNÉ NEBO RADIKÁLNÍ EKTOMIE: MAKROSKOPICKÉ POSOUZENÍ A  PŘIKROJENÍ</t>
  </si>
  <si>
    <t>Objemnější materiál dodaný vcelku nebo v několika málo částech (př. tonsila, žaludek nebo jeho velká část, děloha, apendix, varle s nadvarletem a obaly, resekát střeva, mamma) makroskopicky posouzen a popsán, přikrojen, rozhodnuto o metodách zpracování a</t>
  </si>
  <si>
    <t>BIOPTICKÝ MATERIÁL ZÍSKANÝ KOMPLEXNÍ EKTOMIÍ: MAKROSKOPICKÉ POSOUZENÍ A PŘIKROJENÍ</t>
  </si>
  <si>
    <t>Materiál v němž identifikováno a zvlášť popsáno několik orgánů (např. děloha s adnexy, varle s nadvarletem a semenným provazcem, tlusté střevo s lymfatickými uzlinami, mamma s axilou, končetina) makroskop. posouzen a přikr. Rozhodnuto o metodách zpracová</t>
  </si>
  <si>
    <t>VYŠETŘENÍ MORFOMETRICKÉ - ZA KAŽDÝ PARAMETR</t>
  </si>
  <si>
    <t>Přesné stanovení kvantitativních morfologických parametrů v pozorovaném objektu (např. velikost a tvar jader nebo buněk, kvantitativní zastoupení určitého buněč. typu apod.) a jejich statistická analýza. Zpravidla použivána automatizovaná analýza obrazu.</t>
  </si>
  <si>
    <t>VYŠETŘENÍ DENZITOMETRICKÉ - ZA KAŽDÝ PARAMETR</t>
  </si>
  <si>
    <t>Přesné kvantitativní stanovení tinkčních vlastností pozorovaného objektu s odvozením dalších vlastností (např. ploidie buněk) a jejich statistická analýza. Vždy používána automatizovaná analýza obrazu.</t>
  </si>
  <si>
    <t>HISTOTOPOGRAM (5 X 5 CM A VĚTŠÍ)</t>
  </si>
  <si>
    <t>Zhotovení velkoplošného preparátu, speciel. přikrojení, tkáňový proces, krájení, barvení s montováním, archivací.</t>
  </si>
  <si>
    <t>ZMRAZOVACÍ HISTOLOGICKÉ  VYŠETŘENÍ PITEVNÍHO MATERIÁLU, ZA 1 BLOK</t>
  </si>
  <si>
    <t>Excize  a histologické zpracování pitevního materiálu k rychlému stanovení diagnózy.</t>
  </si>
  <si>
    <t>PEROPERAČNÍ BIOPSIE (TECHNICKÁ KOMPONENTA ZA KAŽDÝ 1 BLOK)</t>
  </si>
  <si>
    <t>Makroskopické posouzení materiálu, přikrojení 1 bloku a rychlé zpracování na preparát/y/ k peroperační diagnóze.</t>
  </si>
  <si>
    <t>DALŠÍ BLOK SE STANDARTNÍM PREPARÁTEM (OD 3. BIOPTICKÉHO A OD 4. NEKROPTICKÉHO BLOKU S PREPARÁTEM)</t>
  </si>
  <si>
    <t>Tkáňový proces a zalití 1 bloku. Krájení a standardní barvení odpovídajícího preparátu.</t>
  </si>
  <si>
    <t>PROKRAJOVÁNÍ BLOKU (POLOSÉRIOVÉ ŘEZY) S 1-3 PREPARÁTY</t>
  </si>
  <si>
    <t>Stupňovitá série s více řezy na 1 preparátu z již hotového bloku.</t>
  </si>
  <si>
    <t>ODVÁPNĚNÍ, ZMĚKČOVÁNÍ MATERIÁLU (ZA KAŽDÉ ZAPOČATÉ 3 BLOKY)</t>
  </si>
  <si>
    <t>Tvrdý materiál řezán pilou a měkčen.</t>
  </si>
  <si>
    <t>ODBĚR PRO SPECIELNÍ VYŠETŘENÍ : RECEPTORY, HISTOCHEMICKÉ A ELEKTRONMIKROSKOPICKÉ VYŠETŘENÍ AJ.</t>
  </si>
  <si>
    <t>Odběr čerstvé tkáně za účasti patologa na vlastním pracovišti i mimo ně podle dohody s klinikem. Transport vzorku na zainteresované pracoviště.</t>
  </si>
  <si>
    <t>SPECIELNÍ BARVENÍ JEDNODUCHÉ (KAŽDÝ PREPARÁT Z PARAFINOVÉHO BLOKU)</t>
  </si>
  <si>
    <t>Krájení parafinovaného bloku s následným barvením jednoduchou specielní metodou (metoda prováděná jednotlivě nebo i v malé sérii, méně náročná na spotřeb. práci a kvalifikaci např. alc. modř-PAS, elastika, luxol. modř, metachromasie, orcein, Perlo)</t>
  </si>
  <si>
    <t>SPECIELNI BARVENÍ SLOŽITÉ (ZA KAŽDÝ PREPARÁT ZE ZMRAZENÉ TKÁNĚ NEBO PARAFINOVÉHO BLOKU)</t>
  </si>
  <si>
    <t>Krájení parafinového nebo zmrazeného bloku s následným barvením složitou specielní metodou (jednotlivě nebo v malé sérii, náročná na spotřebovanou práci a kvalifikaci, např. stříbřící a jiné impregnační metody, Massonovy trichromy, amyloid s preox. EGT)</t>
  </si>
  <si>
    <t>ENZYMOVÁ HISTOCHEMIE I. (ZA KAŽDÝ MARKER Z 1 BLOKU)</t>
  </si>
  <si>
    <t>Zhotovení zmrazených ev. parafinových řezů. Inkubace v jednom mediu nižší cen. skup. (např. AChE, ANAE, ANAE-Inh., AcANAE, AcANAE-Inh, ANBE, ANBE-Inh, AcP, AcP-Inh Alp, Glukosidázy-Azo, Glc6Pasa, ChAE, ChE, Sacharáza/Trehalasa-GO-PO-DAB, Px.). Pozorování</t>
  </si>
  <si>
    <t>ENZYMOVÁ HISTOCHEMIE II. (ZA KAŽDÝ MARKER Z 1 BLOKU)</t>
  </si>
  <si>
    <t>Zhotovení zmrazených ev. parafinových řezů. Inkubace v jednom mediu vyšší cenové skupiny (např. APM, ATPáza, Beta-Galaktosidáza, Beta-glukuronidáza, DPP IV, Enteropeptidáza, Laktáza-Ind. SDH, Tetrazolium-reduktáza). Pozorování preparátů lékařem.</t>
  </si>
  <si>
    <t>IMUNOHISTOCHEMIE (ZA KAŽDÝ MARKER Z 1 BLOKU)</t>
  </si>
  <si>
    <t>Kompletní provedení jediné imunoenzymatické nebo imunofluorescenční metody na vhodném počtu řezů z jediného bloku (zhotovení řezů, titrace protilátek, aplikace protilátek, aplikace detekčního sys.). Pozorování hotového preparátu lékařem.</t>
  </si>
  <si>
    <t>METODA POLOTENKÝCH ŘEZŮ Z UMĚL. PRYSKYŘIC</t>
  </si>
  <si>
    <t>Kompletní provedení celého postupu od excize tkáně až po předání barvených preparátů k odečtení (excize, fixace, dehydratace, prosycení, zalití, polymerace, krájení, barvení) vč. přípravy roztoků, skleněných nožů. Pozorování preparátů lékařem.</t>
  </si>
  <si>
    <t>VYŠETŘENÍ PREPARÁTU SPECIELNĚ BARVENÉHO NA MIKROORGANISMY (ZA KAŽDÝ PREPARÁT)</t>
  </si>
  <si>
    <t>Podrobné pozorování preparátu specielně barveného za účelem zjištění mikroorganismů. .</t>
  </si>
  <si>
    <t>METODA NEODVÁPNĚNÝCH ŘEZŮ Z TVRDÝCH TKÁNÍ Z UMĚLÝCH PRYSKYŘIC (KAŽDÝ BLOK)</t>
  </si>
  <si>
    <t>Kompletní postup zhotovení preparátů z neodvápněných tvrdých tkání zalitých do umělých pryskyřic.</t>
  </si>
  <si>
    <t>ELEKTRONOVĚ MIKROSKOPICKÁ METODA ULTRATENKÝCH ŘEZŮ</t>
  </si>
  <si>
    <t>Úprava již hotových bloků k UT krájení, příprava skleněných nožů na knifemakeru, příprava sítěk, krájení UT řezů, kontrastování, výběr sítěk k diagnóze v elektronovém mikroskopu.</t>
  </si>
  <si>
    <t>ELEKTRONOVĚ MIKROSKOPICKÁ METODA NEGATIVNÍHO KONTRASTOVÁNÍ</t>
  </si>
  <si>
    <t>Zachycení vyšetřovaného materiálu na blanky a negativní barvení.</t>
  </si>
  <si>
    <t>METODA EM IMUNO NEBO ENZYMOHISTOCHEMIE (PŘÍPRAVA KAŽDÉHO PŘÍPADU)</t>
  </si>
  <si>
    <t>Fixace a krájení materiálu pro další inkubaci a zpracování. Inkubace není zahrnuta (viz Enzymová cytochemie I-II, imunocytochemie).</t>
  </si>
  <si>
    <t>VYŠETŘENÍ ELEKTRONOVĚ MIKROSKOPICKÉ STANDARDNÍ S FOTODOKUMENTACÍ</t>
  </si>
  <si>
    <t>Seřízení elektronového mikroskopu. Přímé pozorování v EM a fotografování důležitých útvarů. Zpracování fotomateriálu. Studium a popisování elektronogramů. Záznam výsledků vyšetření.</t>
  </si>
  <si>
    <t>VYŠETŘENÍ ELEKTRONOVĚ MIKROSKOPICKÉ ANALYTICKÉ (KAŽDÝ PARAMETR NEBO MARKER V 1 BLOKU)</t>
  </si>
  <si>
    <t>Hodnocení prvkového složení ultrastrukturálních objektů v ultratenkém řezu pomocí elektronového mikroskopu s elektronovou sondou.</t>
  </si>
  <si>
    <t>ELEKTRONMIKROSKOPICKÁ METODA ZPRACOVÁNÍ CYTOLOGICKÉHO MATERIÁLU Z CYTOCENTRIFUGY</t>
  </si>
  <si>
    <t>Kompletní provedení celého postupu od centrifugace tekutiny určené k cytologickému vyšetření až po zhotovení ultratenkých řezů.</t>
  </si>
  <si>
    <t>PEROPERAČNÍ CYTOLOGIE (TECHNICKÁ KOMPONENTA ZA KAŽDÝ VZOREK)</t>
  </si>
  <si>
    <t>Makroskopické posouzení materiálu, rozhodnutí o metodě, zhotovení cytologického preparátu.</t>
  </si>
  <si>
    <t>CYTOLOGICKÉ OTISKY A STĚRY -  ZA 1-3 PREPARÁTY</t>
  </si>
  <si>
    <t>Zhotovení nebarvených cytologických otiskových nebo stěrových preparátů z jednoho nefixovaného materiálu.</t>
  </si>
  <si>
    <t>CYTOLOGICKÉ OTISKY A STĚRY -  ZA 4-10 PREPARÁTŮ</t>
  </si>
  <si>
    <t>CYTOLOGICKÉ OTISKY A STĚRY -  ZA VÍCE NEŽ 10 PREPARÁTŮ</t>
  </si>
  <si>
    <t>CYTOLOGICKÉ NÁTĚRY SEDIMENTU CENTRIFUGOVANÉ TEKUTINY - 1-3  PREPARÁTY</t>
  </si>
  <si>
    <t>Tekutina k cytologickému vyšetření cetrifugována a ze sedimentu zhotoven/y/ nebarvený/é/ nátěr/y/.</t>
  </si>
  <si>
    <t>CYTOLOGICKÉ NÁTĚRY SEDIMENTU CENTRIFUGOVANÉ TEKUTINY - 4-10 PREPARÁTŮ</t>
  </si>
  <si>
    <t>Tekutina k cytologickému vyšetření centrifugována a ze sedimentu zhotoveny nebarvené nátěry.</t>
  </si>
  <si>
    <t>CYTOLOGICKÉ NÁTĚRY SEDIMENTU CENTRIFUGOVANÉ TEKUTINY - VÍCE NEŽ 10  PREPARÁTŮ</t>
  </si>
  <si>
    <t>CYTOLOGICKÉ NÁTĚRY Z NECENTRIFUGOVANÉ TEKUTINY -  1-3 PREPARÁTY</t>
  </si>
  <si>
    <t>Zhotovení prostých nebarvených nátěrů z tekutiny.</t>
  </si>
  <si>
    <t>CYTOLOGICKÉ NÁTĚRY  NECENTRIFUGOVANÉ TEKUTINY - 4-10 PREPARÁTŮ</t>
  </si>
  <si>
    <t>CYTOLOGICKÉ NÁTĚRY  NECENTRIFUGOVANÉ TEKUTINY - VÍCE NEŽ 10 PREPARÁTŮ</t>
  </si>
  <si>
    <t>PREPARÁTY METODOU CYTOBLOKU - ZA KAŽDÝ PREPARÁT</t>
  </si>
  <si>
    <t>Cytologický materiál centrifugován, sediment zpracován histologickou metodou parafinových řezů barvených standardní metodou.</t>
  </si>
  <si>
    <t>STANDARDNÍ CYTOLOGICKÉ BARVENÍ,  ZA 1-3 PREPARÁTY</t>
  </si>
  <si>
    <t>Nebarvené cytologické nátěrové nebo otiskové preparáty dále barveny některou ze standardních metod (např. HE, May-Grunwald- Giemsa-Romanowski, Papanicolau).</t>
  </si>
  <si>
    <t>STANDARDNÍ CYTOLOGICKÉ BARVENÍ,  ZA 4-10  PREPARÁTŮ</t>
  </si>
  <si>
    <t>Nebarvené cytologické nátěrové nebo otiskové preparáty dále barveny některou ze standartních metod (např. HE, May-Grunwald-Giemsa-Romanowski).</t>
  </si>
  <si>
    <t>STANDARDNÍ CYTOLOGICKÉ BARVENÍ,  ZA VÍCE NEŽ 10 PREPARÁTŮ</t>
  </si>
  <si>
    <t>SPECIÁLNÍ CYTOLOGICKÉ BARVENÍ - 1-3  PREPARÁTY,  JEDNA METODA</t>
  </si>
  <si>
    <t>Nebarvené cytologické nátěrové nebo otiskové preparáty dále barveny některou ze speciálních metod prováděných na sklech jednotlivě nebo jen v malých skupinách (např. PAS,  Alc. modř,  Alc. modř-PAS, Fat Red 7B, Perls).</t>
  </si>
  <si>
    <t>ENZYMOVÁ CYTOCHEMIE I.  -  ZA KAŽDÝ MARKER Z JEDNOHO VZORKU</t>
  </si>
  <si>
    <t>Přípr. roztoků a inkubace cytologických nebo EM preparátů v jediném mediu nižší cen. skup. (např. ANAE,  ANAE-Inh,  AcANAE, AcANAE-Inh, ANBE, ANBE-Inh, AcP, AcP-Inh, AlP, ChAE, Px), event. dobarvení jader. Světelně mikroskop. pozorování preparátu lékařem</t>
  </si>
  <si>
    <t>ENZYMOVÁ CYTOCHEMIE II. -  ZA KAŽDÝ MARKER Z 1 VZORKU</t>
  </si>
  <si>
    <t>Příprava roztoků a inkubace cytolog. nebo EM preparátů v jediném mediu vyšší cenové skupiny (např.  APM, Beta-Galaktosidáza, beta-Glukuronidáza, DPP IV, Hexosaminidáza). Event. dobarvení jader. Světelně mikroskop. pozorování preparátu lékařem.</t>
  </si>
  <si>
    <t>IMUNOCYTOCHEMIE -  ZA KAŽDÝ MARKER Z 1 VZORKU</t>
  </si>
  <si>
    <t>Kompletní provedení jediné imunoenzymatické nebo imunofluoresceční metody na vhodném počtu cytol. nebo EM preparátů z jediného vzorku (titrace protilátek, aplikace protilátek, aplikace detekčního sys.). Světelně mikroskopické pozorování hotového preparát</t>
  </si>
  <si>
    <t>CYTOLOGICKÉ PREPARÁTY ZHOTOVENÉ CYTOCENTRIFUGOU</t>
  </si>
  <si>
    <t>Opakovaná centrifugace tekutin pro cytologické vyšetření, zhotovení preparátů cytocentrifugou, jejich barvení a určení diferenciálního počtu buněk.</t>
  </si>
  <si>
    <t>SCREENINGOVÉ ODEČÍTÁNÍ CYTOLOGICKÝCH NÁLEZŮ (ZA 1 PREPARÁT)</t>
  </si>
  <si>
    <t>Mikroskopické vyšetření cytologického preparátu specielně školeným nelékařem - screenerem a vyřazení preparátu s jednoznačně negativním nálezem. Administrativně dokumentační zajištění materiálu, preparátů a diagnózy.</t>
  </si>
  <si>
    <t>STANOVENÍ BIOPTICKÉ DIAGNÓZY I. STUPNĚ OBTÍŽNOSTI</t>
  </si>
  <si>
    <t>Interpretační komponenta bioptického vyšetření při němž je shledán např.: normální nález, běžné regresivní změny, nespecifický zánět, metaplázie, necharakteristický nález bez uvedení diferenciálně diagnostické úvahy.</t>
  </si>
  <si>
    <t>STANOVENÍ CYTOLOGICKÉ DIAGNÓZY I. STUPNĚ OBTÍŽNOSTI</t>
  </si>
  <si>
    <t>Mikroskopické vyšetření cytologického preparátu s konečným závěrem - normální nebo nediagnostický nález, vyžadující zhodnocení erudovaným lékařem patologem  nebo klinickým cytologem atest. akredit. komisí. Administrativně dokumentační zajištění cytologic</t>
  </si>
  <si>
    <t>STANOVENÍ PITEVNÍ DIAGNÓZY I. STUPNĚ OBTÍŽNOSTI</t>
  </si>
  <si>
    <t>Interpretační komponenta pitevního vyšetření v případech, kdy je makroskopický i mikroskopický nález zcela jasný a jednoduchý a jednoznačně odpovídá klinické diagnóze. Počet zhotovených a mikroskopicky vyšetřených bloků nepřevyšuje 15.</t>
  </si>
  <si>
    <t>STANOVENÍ BIOPTICKÉ DIAGNÓZY II. STUPNĚ OBTÍŽNOSTI</t>
  </si>
  <si>
    <t>Interpretační komponenta bioptického vyšetření zahrnuje např: diferenciální dg. nenádorových afekcí, endoskop. vyš. s normál. nebo necharakterním nálezem, benigní nádory, maligní nádory již dříve shodně biopticky typizované na tomtéž pracovišti. (histol.</t>
  </si>
  <si>
    <t>STANOVENÍ CYTOLOGICKÉ DIAGNÓZY II. STUPNĚ OBTÍŽNOSTI</t>
  </si>
  <si>
    <t>Mikroskopické vyšetření cytologických preparátů se stanovením diagnózy zánětlivé nebo jiné nenádorové afekce vyžadující zhodnocení erudovaným lékařem patologem nebo klinickým cytologem s atestem akredit. komisí . Administrativně dokumentační zajištění cy</t>
  </si>
  <si>
    <t>STANOVENÍ PITEVNÍ DIAGNÓZY II.STUPNĚ OBTÍŽNOSTI</t>
  </si>
  <si>
    <t>Interpretační komponenta pitev. vyš. Makroskopický nález vyžaduje zpřesnění mikroskopického vyšetření. Základní onemocnění je jasné, ale je nutné sledovat více patogenetických linií, nebo komentovat klinickopatologický nález. Počet zhotov. a mikroskopick</t>
  </si>
  <si>
    <t>STANOVENÍ BIOPTICKÉ DIAGNÓZY III. STUPNĚ OBTÍŽNOSTI</t>
  </si>
  <si>
    <t>Interpretační komponenta vyšetření zahrnujícíc např.: dg. maligních nádorů (s výjimkou uvedenou u dg. 2. stupně obtížnosti) dyspl. 3, CIS, stanovení infekčního agens, stag. a grading afekcí, peroperoperační dg. speciální oblasti (kost, svaly , punkční bi</t>
  </si>
  <si>
    <t>STANOVENÍ CYTOLOGICKÉ DIAGNÓZY III. STUPNĚ OBTÍŽNOSTI</t>
  </si>
  <si>
    <t>Mikroskopické vyšetření cytologických preparátů se stanovením diagnózy nádorových afekcí, případně s jejich diferenciální dg. nebo dg. neobvyklých afekcí, vyžadující zhodnocení erudovaným lékařem patologem nebo klinickým cytologem s atestem akredit. komi</t>
  </si>
  <si>
    <t>STANOVENÍ PITEVNÍ DIAGNÓZY III.STUPNĚ OBTÍŽNOSTI</t>
  </si>
  <si>
    <t>Interpretační komponenta pitevního vyšetření. Zahrnuje nejasné makroskop. nálezy vyžadující extensivní mikroskopické vyšetření, použití spec. metodik a úzkou spolupráci s klinikem. Max. počet zhotov. a mikroskopicky vyš. bloků není omezen.</t>
  </si>
  <si>
    <t>TECHNICKÁ KOMPONENTA MIKROSKOPICKÉHO VYŠETŘENÍ PITEVNÍHO MATERIÁLU, 1-3 BLOKY</t>
  </si>
  <si>
    <t>Excize všech vzorků, přikrojení celého případu. Tkáňový proces, zalití, krájení standardní barvení preparátů z 1-3 bloků.</t>
  </si>
  <si>
    <t>TECHNICKO ADMINISTRATIVNÍ KOMPONENTA BIOPSIE (STANDARD. PREPARÁTŮ  Z 1-2 BLOKŮ)</t>
  </si>
  <si>
    <t>Zpracování a administrativní zajištění bioptického materiálu zaslaného klinikem pod jednou průvodkou: příjem, fixace, tkáňový proces, krájení, barvení standardní metodou, archivace a odeslání nálezu.</t>
  </si>
  <si>
    <t>STANOVENÍ DIAGNÓZY IV. STUPNĚ OBTÍŽNOSTI Z JINÉHO PRACOVIŠTĚ</t>
  </si>
  <si>
    <t>Konzultace neobvyklého nálezu vysoce erudovaným patologem na specializovaném pracovišti. Písemná formulace diagnózy.</t>
  </si>
  <si>
    <t>IMUNOHISTOCHEMIE CERTIFIKOVANÝCH KITEM Z HISTOLOGICKÝCH A CYTOLOGICKÝCH ŘEZŮ (ZA KAŽDÝ MARKER Z 1 ŘEZU)</t>
  </si>
  <si>
    <t>Vyšetření pro potvrzení vhodnosti indikace cílené biologické léčby.</t>
  </si>
  <si>
    <t>IN SITU HYBRIDIZACE LIDSKÉ DNA Z PARAFINOVÝCH BLOKŮ TKÁNĚ FIXOVANÉ FORMOLEM (ZA KAŽDÝ MARKER Z 1 ŘEZU)</t>
  </si>
  <si>
    <t>Vyšetření počtu kopií genu, chromozómu, oblasti chromozómu, telomery či detekce chromozomálních přestaveb (translokací a zlomů).</t>
  </si>
  <si>
    <t>PRŮKAZ SOMATICKÝCH MUTACÍ LIDSKÉHO GENOMU METODOU MULTIPLEXOVÉ POLYMERÁZOVÉ ŘETĚZOVÉ REAKCE (PCR) Z PARAFINOVÝCH BLOKŮ TKÁNĚ FIXOVANÉ FORMOLEM</t>
  </si>
  <si>
    <t>Vyšetření přítomnosti zvolené cílové sekvence DNA, mutací, polymorfismů, popřípadě cDNA sekvence.</t>
  </si>
  <si>
    <t>DETEKCE MUTACÍ SEKVENOVÁNÍM DNA IZOLOVANÉ Z PARAFINOVÝCH BLOKŮ FORMOLEM FIXOVANÉ TKÁNĚ</t>
  </si>
  <si>
    <t>Vyšetření známých i neznámých mutací, polymorfismů, popřípadě cDNA sekvence.</t>
  </si>
  <si>
    <t>KRYOPREZERVACE TKÁNĚ</t>
  </si>
  <si>
    <t>Kryoprezervace tkáně zakonzervuje buněčné struktury pro další zpracování. Následná molekulární vyšetření nejsou zkreslena nežádoucí degradací nukleových kyselin či zesítěním proteinů.</t>
  </si>
  <si>
    <t>KVANTITATIVNÍ POLYMERÁZOVÁ ŘETĚZOVÁ REAKCE (QPCR) V REÁLNÉM ČASE Z PARAFINOVÝCH BLOKŮ TKÁNĚ FIXOVANÉ FORMOLEM</t>
  </si>
  <si>
    <t>Vyšetření počtu kopií zvolené cílové DNA, mutací, polymorfismů, popřípadě cDNA sekvence. Metoda je založena na měření fluorescenčního signálu, který je přímo úměrný počtu cílových kopií DNA, resp. cDNA ve vzorku, v průběhu PCR reakce.</t>
  </si>
  <si>
    <t>POLYMERÁZOVÁ ŘETĚZOVÁ REAKCE (PCR) Z PARAFINOVÝCH BLOKŮ TKÁNĚ FIXOVANÉ FORMOLEM</t>
  </si>
  <si>
    <t>Vyšetření přítomnosti zvolené cílové sekvence DNA, mutací, polymorfismů, popřípadě cDNA sekvence. Metoda je založena na PCR reakci jednoho vzorku DNA v termocykleru a elektroforetické analýzy PCR produktu.</t>
  </si>
  <si>
    <t>MIKRODISEKCE TKÁŇOVÝCH ŘEZŮ</t>
  </si>
  <si>
    <t>Mikrodisekce biologického materiálu je metoda, která umožňuje izolaci cílových buněk, případně jejich součásti ze tkáně pro následnou molekulární analýzu.</t>
  </si>
  <si>
    <t>STATIMOVÉ VYŠETŘENÍ</t>
  </si>
  <si>
    <t>Přednostní zpracování a administrativní zajištění bioptického materiálu zaslaného klinikem s průvodkou označenou STATIM.</t>
  </si>
  <si>
    <t>(VZP) IMUNOHISTOCHEMICKÉ VYŠETŘENÍ CERTIFIKOVANÝM KITEM PRO PREDIKTIVNÍ DIAGNOSTIKU</t>
  </si>
  <si>
    <t>Pouze pro IČZ 44564000,61004000,89301000,72931000,05002000,02004000,04005000,06156000,72100000,88805000,91996600.Vyšetření na žádost onkol.pracoviště pro zjištění vhodnosti indikace nákladné cílené biolog.léčby.Detekce specif.antigenů či epitopů</t>
  </si>
  <si>
    <t>(VZP) MIKRODISEKCE BIOLOGICKÉHO MATERIÁLU</t>
  </si>
  <si>
    <t>Pouze pro IČZ 44564000,61004000,89301000,72931000,05002000,02004000,04005000,06156000,72100000,88805000,91996600.Výkon se provádí z důvodů prediktivní diagnostiky v návaznosti na indikaci cílené biologické léčby.Mikrodisekce biolog.materiálu</t>
  </si>
  <si>
    <t>808</t>
  </si>
  <si>
    <t>PROVEDENÍ PITVY NA SOUDNĚ LÉKAŘSKÉM PRACOVIŠTI ZDRAVOTNICKÉHO ZAŘÍZENÍ</t>
  </si>
  <si>
    <t>Zdravotní pitva na soudně-lékařském pracovišti poskytovatele v případech náhlých a násilných úmrtí. Anamnéza, vnější a vnitřní prohlídka zemřelého, preparace, odběry biologického materiálu k laboratorním vyšetřením, provedení a vyhodnocení morfo..</t>
  </si>
  <si>
    <t>KONZULTACE NÁLEZU SOUDNÍM LÉKAŘEM</t>
  </si>
  <si>
    <t>Výkon bude hrazen pokud je na žádost ošetřujícího lékaře nutný k vysvětlení nálezu u konkrétního případu.</t>
  </si>
  <si>
    <t>809</t>
  </si>
  <si>
    <t>RTG PRSTŮ A ZÁPRSTNÍCH KŮSTEK RUKY NEBO NOHY</t>
  </si>
  <si>
    <t>Skiagrafie, dvě projekce. U tří a více snímků uvedeme kód dvakrát.</t>
  </si>
  <si>
    <t>RTG LEBKY, CÍLENÉ SNÍMKY</t>
  </si>
  <si>
    <t>Například cílené snímky lebky, selly, VDN, skalní kosti, optických kanálků, čelistí a pod., dvě projekce, u tří a více projekcí uvedeme kód dvakrát.</t>
  </si>
  <si>
    <t>RTG LEBKY, PŘEHLEDNÉ SNÍMKY</t>
  </si>
  <si>
    <t>Skiagrafie lebky, dvě projekce (snímky). U tří a více projekcí uvedeme kód dvakrát.</t>
  </si>
  <si>
    <t>RTG KRKU A KRČNÍ PÁTEŘE</t>
  </si>
  <si>
    <t>Skiagrafický výkon, dvě projekce. U tří a více projekcí uvedeme kód dvakrát. Patří sem šikmé projekce, cílené snímky na segment C 1 a 2 apod.</t>
  </si>
  <si>
    <t>RTG HRUDNÍ NEBO BEDERNÍ PÁTEŘE</t>
  </si>
  <si>
    <t>Skiagrafie Th nebo LS páteře, jedna až dvě projekce. U tří a více projekcí uvedeme kód dvakrát.</t>
  </si>
  <si>
    <t>RTG KŘÍŽOVÉ KOSTI A SI KLOUBŮ</t>
  </si>
  <si>
    <t>Skiagrafie křížové kosti nebo Si kloubů, jedna až dvě projekce. U tří a více projekcí uvedeme kód dvakrát.</t>
  </si>
  <si>
    <t>RTG PÁNVE NEBO KYČELNÍHO KLOUBU</t>
  </si>
  <si>
    <t>Skiagrafie pánve nebo kyčelních kloubů, jedna projekce. U dvou a více projekcí uvedeme kód vícekrát.</t>
  </si>
  <si>
    <t>RTG RAMENNÍHO KLOUBU</t>
  </si>
  <si>
    <t>Skiagrafie pletence pažního, dvě projekce. Patří sem lopatka, klíční kost, akromioklavikulární kloub. U tří a více projekcí uvedeme výkon dvakrát.</t>
  </si>
  <si>
    <t>RTG KOSTÍ A KLOUBŮ KONČETIN</t>
  </si>
  <si>
    <t>Skiagrafie kostí a kloubů horní nebo dolní končetiny, kromě pažního nebo pánevního pletence a kromě prstů a záprstních kůstek ruky nebo nohy, dvě projekce. U tří a více projekcí uvedeme výkon dvakrát.</t>
  </si>
  <si>
    <t>RTG ŽEBER A STERNA</t>
  </si>
  <si>
    <t>Skiagrafie žeber a hrudní kosti, dvě projekce. U tří a více projekcí uvedeme výkon dvakrát.</t>
  </si>
  <si>
    <t>RTG HRUDNÍKU</t>
  </si>
  <si>
    <t>Skiagrafie hrudních orgánů, jedna projekce. Patří sem snímek na velký formát. U dvou a více projekcí uvedeme výkon dvakrát.</t>
  </si>
  <si>
    <t>RENTGENOVÉ VYŠETŘENÍ CELÉ PÁTEŘE JEDNOU EXPOZICÍ</t>
  </si>
  <si>
    <t>Předozadní nebo boční snímek celé páteře jednou expozici. Jde o speciální vyšetřovací techniku k dokumentaci převážně ortopedických či traumatologických nemocných. U dvou projekcí (expozic) uvedeme výkon dvakrát.</t>
  </si>
  <si>
    <t>RENTGENOVÉ VYŠETŘENÍ KLOUBU - DRŽENÉ SNÍMKY</t>
  </si>
  <si>
    <t>Snímky (nejčastěji hlezenných, méně často kolenních) kloubů, během expozice s páčením v různých směrech k posouzení nenormální pohyblivosti. Páčení rukou, nebo aparaturou, počet projekcí maximálně 4.</t>
  </si>
  <si>
    <t>RTG VYŠETŘENÍ KONČETIN MĚKKOU SNÍMKOVACÍ TECHNIKOU</t>
  </si>
  <si>
    <t>Snímky v různých polohách pořizované k zobrazení měkkých tkání maximálně do 4 projekcí.</t>
  </si>
  <si>
    <t>VYŠETŘENÍ DOLNÍCH KONČETIN VCELKU JEDNÍM RENTGENOVÝM SNÍMKEM</t>
  </si>
  <si>
    <t>Jde o speciální vyšetřovací techniku používanou v indikovaných případech ortopedických či traumetologických nemocných (obou dolních končetin).</t>
  </si>
  <si>
    <t>RTG BŘICHA</t>
  </si>
  <si>
    <t>Skiagrafie břicha, prostý (nativní) snímek vstoje nebo vleže (nefrogram), jedna projekce. U dvou a více projekcí uvedeme výkon dvakrát.</t>
  </si>
  <si>
    <t>RTG JÍCNU</t>
  </si>
  <si>
    <t>Výkon zahrnuje skiaskopii a skiagrafii. Kód použijeme též pro polykací akt.</t>
  </si>
  <si>
    <t>RTG ŽALUDKU A DUODENA</t>
  </si>
  <si>
    <t>Skiaskopie a skiagrafie plynem rozepjatého žaludku a duodena v hypotonii technikou tekoucí vrstvy kontrastní látky. Výjimečně (např. časné pooperační stavy k posouzení anastomóz a k vyloučení extraluminálního průniku obsahu, glaukom), lze vyšetření vykon</t>
  </si>
  <si>
    <t>HYPOTONICKÁ DUODENOGRAFIE</t>
  </si>
  <si>
    <t>Výkon zahrnuje premedikaci, zavedení sondy, hypotonii, skiaskopii a skiagrafii.</t>
  </si>
  <si>
    <t>PASÁŽ TRÁVICÍ TRUBICÍ</t>
  </si>
  <si>
    <t>Výkon zahrnuje skiaskopii a skiagrafii po podání perorální k. l., obvykle navazuje na RTG vyšetření žaludku, oba tyto výkony se vykazují zvlášť. Patří sem též apendikografie.</t>
  </si>
  <si>
    <t>ENTEROKLÝZA</t>
  </si>
  <si>
    <t>Cílené vyšetření tenkého střeva dvojím kontrastem se zavedením sondy do jejuna, skiaskopie a skiagrafie. Nelze kombinovat s výkonem pasáž trávicí trubicí.</t>
  </si>
  <si>
    <t>RTG VYŠETŘENÍ TLUSTÉHO STŘEVA</t>
  </si>
  <si>
    <t>Skiaskopie a skiagrafie v hypotonii s podáním baryové suspenze a vzduchu per rectum. Kód zahrnuje rovněž defekogram, případně diapeutický výkon u dětí (desinvaginace, uvolnění mekónia).</t>
  </si>
  <si>
    <t>CHOLANGIOGRAFIE NITROŽILNÍ</t>
  </si>
  <si>
    <t>Skiagrafie a tomografie žlučových cest po podání kontrastní látky nitrožilně.</t>
  </si>
  <si>
    <t>CHOLECYSTOGRAFIE</t>
  </si>
  <si>
    <t>Prostý snímek břicha, skiagrafie před a po Boydenově podnětu (pacient si přinese čokoládu)</t>
  </si>
  <si>
    <t>CHOLANGIOGRAFIE PEROPERAČNÍ NEBO T-DRÉNEM</t>
  </si>
  <si>
    <t>Skiaskopie a skiagrafie žlučových cest po podání kontr. látky při operaci nebo T-drénem.</t>
  </si>
  <si>
    <t>VYLUČOVACÍ UROGRAFIE</t>
  </si>
  <si>
    <t>Výkon zahrnuje prostý snímek břicha a malé pánve, aplikaci k.l. i.v., skiagrafii ledvin, močových cest a močového měchýře, případně provedená mikční cystouretrografie nebo opožděné snímky na residuum jsou v ceně výkonu.</t>
  </si>
  <si>
    <t>RETROGRÁDNÍ PYELOGRAFIE JEDNOSTRANNÁ</t>
  </si>
  <si>
    <t>Zobrazení dutého systému ledvin, t.j. skiagrafie a případně skiaskopie po podání kontrastní látky cévkou. Zavedení cévky vykazuje jako výkon urologický.</t>
  </si>
  <si>
    <t>CYSTOGRAFIE</t>
  </si>
  <si>
    <t>Skiaskopie a skiagrafie močového měchýře během mikce (analogie standardní mikční uretrocystografie). Kontrastní látka se aplikuje cévkou, jejíž zavedení se přičítá.</t>
  </si>
  <si>
    <t>CYSTOURETROGRAFIE</t>
  </si>
  <si>
    <t>Skiaskopie a skiagrafie močového měchýře a močové roury po aplikaci kontrastní látky cévkou, případně uretrocystografie laterální řetízková. Výkon uretrocystografie se přičítá.</t>
  </si>
  <si>
    <t>URETROGRAFIE RETROGRÁDNÍ</t>
  </si>
  <si>
    <t>Skiagrafie event. skiaskopie močové roury po aplikaci kontrastní látky cévkou a zajištěním svorkou. Výkon uretrocystografie se přičítá.</t>
  </si>
  <si>
    <t>810</t>
  </si>
  <si>
    <t>ANTEGRÁDNÍ PYELOGRAFIE JEDNOSTRANNÁ</t>
  </si>
  <si>
    <t>Zobrazení dutého systému ledviny perkutánním vpichem obvykle tenkou jehlou. Záznam kontrastní náplně na RTG film (velký či střední formát, digitální záznam, kinofilm). Druh použité anestezie účtuj zvlášť.</t>
  </si>
  <si>
    <t>DEFERENTOGRAFIE, CELÝ VÝKON</t>
  </si>
  <si>
    <t>Aplikace k.l., skiaskopie a skiagrafie.</t>
  </si>
  <si>
    <t>HYSTEROSALPINGOGRAFIE</t>
  </si>
  <si>
    <t>Zahrnuje skiaskopii a skiagrafii po aplikaci k.l.</t>
  </si>
  <si>
    <t>806</t>
  </si>
  <si>
    <t>SCREENINGOVÁ MAMOGRAFIE DIGITÁLNÍ V DISPENZÁRNÍ PÉČI (OBĚ STRANY, KAŽDÁ VE DVOU PROJEKCÍCH)</t>
  </si>
  <si>
    <t>Výkonem se vykazují vyhledávací mamografická vyšetření asymptomatických žen s konkrétním rizikovým faktorem. Vyšetření je prováděno pouze na screeningových pracovištích (centrech) na základě doporučení dispenzarizujícího lékaře (obvykle onkolog, chir..</t>
  </si>
  <si>
    <t>DIAGNOSTICKÁ DIGITÁLNÍ MAMOGRAFIE NEBO DUKTOGRAFIE</t>
  </si>
  <si>
    <t>Vyšetření pacientů s klinickými příznaky, které ukazují na vysokou pravděpodobnost zhoubného nádoru (hmatná rezistence v prsu nebo axile, krvácení z bradavky, jiné významné změny bradavky, difuzní změny kůže prsu, retrakce kůže apod.), nebo pacientů s..</t>
  </si>
  <si>
    <t>ARTROGRAFIE, TENOGRAFIE, BURSOGRAFIE</t>
  </si>
  <si>
    <t>Skiaskopie a skiagrafie kontrastní látkou naplněných úseků kloubu, šlachy nebo bursy. Navazuje na punkci kloubu, šlachy nebo bursy. Oba kódy se sčítají i v případě, že celý výkon provádí radiodiagnostik.</t>
  </si>
  <si>
    <t>BRONCHOGRAFIE (JEDNA STRANA) NEBO LARYNGOGRAFIE</t>
  </si>
  <si>
    <t>Skiaskopie a skiagrafie vyšetřované oblasti dýchacích cest, navazuje na klinický výkon, oba kódy se sčítají i v případě, že celý výkon provádí radiodiagnostik.</t>
  </si>
  <si>
    <t>DAKRYOCYSTOGRAFIE</t>
  </si>
  <si>
    <t>Skiagrafie slzných cest s instalovanou k.l.</t>
  </si>
  <si>
    <t>DISKOGRAFIE CELÝ VÝKON</t>
  </si>
  <si>
    <t>Transdurálním nebo extradurálním vpichem zavedena jehla za skiaskopické kontroly do středu meziobratlové ploténky. Aplikace kontrastní látky, cílené snímky za skiaskopické kontroly.</t>
  </si>
  <si>
    <t>FISTULOGRAFIE</t>
  </si>
  <si>
    <t>KRČNÍ A/NEBO HRUDNÍ MYELOGRAFIE</t>
  </si>
  <si>
    <t>Skiaskopie a skiagrafie příslušné oblasti, včetně punkce.</t>
  </si>
  <si>
    <t>LUMBOSAKRÁLNÍ RADIKULOGRAFIE</t>
  </si>
  <si>
    <t>Po aplikaci k.l. subarachnoidálně cílená skiagrafie za skiaskopické kontroly, včetně punkce.</t>
  </si>
  <si>
    <t>SIALOGRAFIE - JEDNA ŽLÁZA</t>
  </si>
  <si>
    <t>Cílené snímky slinných žláz a vývodů po náplni kontrastní látkou.</t>
  </si>
  <si>
    <t>VENTRIKULOGRAFIE MOZKOVÁ, CELÝ VÝKON</t>
  </si>
  <si>
    <t>Bodová trepanece kalvy, punkce komory, skiaskopie a skiagrafie po podání k.l.</t>
  </si>
  <si>
    <t>MOZKOVÁ CISTERNOGRAFIE - KONTRASTNÍ VYŠETŘENÍ, CELÝ VÝKON</t>
  </si>
  <si>
    <t>Intrathékální podání k.l., polohování, skiaskopie a skiagrafie.</t>
  </si>
  <si>
    <t>KLASICKÁ (KONVENČNÍ) TOMOGRAFIE</t>
  </si>
  <si>
    <t>Tomografie kteréhokoliv orgánu nebo oblasti.</t>
  </si>
  <si>
    <t>SKIASKOPIE</t>
  </si>
  <si>
    <t>Prostá skiaskopie všech orgánů a tkání. Při cíleném snímku použít příslušný kód skiagrafie, oba výkony se sčítají.</t>
  </si>
  <si>
    <t>SKIASKOPICKÁ KONTROLA DIAGNOSTICKÝCH A LÉČEBNÝCH VÝKONŮ RADIODIAGNOSTIKEM</t>
  </si>
  <si>
    <t>Patří sem skiaskopie při ERCP, biopsii, drenáži, sklerotizaci cyst atd. U déletrvající skiaskopické kontroly se kód násobí. Nepatří sem zvlášť pod kódy uvedené výkony (AG, RTG žaludku apod.). Cílené snímky vykazujeme dle přísl. kódů.</t>
  </si>
  <si>
    <t>SKIASKOPIE NA OPERAČNÍM ČI ZÁKROKOVÉM SÁLE MOBILNÍM C-RAMENEM, Á 15 MIN.</t>
  </si>
  <si>
    <t>Výkon se vykazuje se zdravotním výkonem, který vyžaduje skiaskopickou kontrolu. Trvá-li výkon déle než po stanovenou dobu výkonu, vykazuje se násobně vždy za každých ukončených 15 minut.</t>
  </si>
  <si>
    <t>RTG - KONTRASTNÍ VYŠETŘENÍ PLODU - AMNIOGRAFIE</t>
  </si>
  <si>
    <t>Výkon je doplňkem ultrasonograf. vyšetření plodu. Touto metodou lze diagnost. prenatálně některé vady v průběhu GIT. Metodou transabdomin. amniocentézy instil. hydrosolub. roztok, který je plodem spolykán a zobrazí pak na RTG snímku patřičné partie GIT.</t>
  </si>
  <si>
    <t>SCREENINGOVÁ MAMOGRAFIE DIGITÁLNÍ (OBĚ STRANY, KAŽDÁ VE DVOU PROJEKCÍCH)</t>
  </si>
  <si>
    <t>Vyhledávací mamografické vyšetření asymptomatických žen v rámci screeningu s použitím digitální technologie.</t>
  </si>
  <si>
    <t>DOPLŇUJÍCÍ MAMOGRAFIE KE SCREENINGOVÉ MAMOGRAFII DIGITÁLNÍ</t>
  </si>
  <si>
    <t>Doplnění screeningové digitální mamografie dalšími snímky při nejednoznačném nálezu.</t>
  </si>
  <si>
    <t>INTERVENČNÍ VÝKON ŘÍZENÝ RDG METODOU (SKIASKOPIE, UZ, CT)</t>
  </si>
  <si>
    <t>Mimo diagnostické punkce a biopsie a mimo výkony zavedení drenážního katétru do abscesu, cysty nebo jiné dutiny. Použitý kód RDG metody t.j. skiaskopie nebo UZ nebo CT se přičte k hodnotě intervenčního výkonu.</t>
  </si>
  <si>
    <t>PERKUTÁNNÍ PUNKCE NEBO BIOPSIE ŘÍZENÁ RDG METODOU (RTG - SKIA, UZ, CT)</t>
  </si>
  <si>
    <t>Invazivní diagnostický výkon řízený skiaskopií, ultrasonografií, výpočetní tomografií, příslušné kódy přičti.</t>
  </si>
  <si>
    <t>PERKUTÁNNÍ PUNKCE NEBO BIOPSIE PRSU ŘÍZENÁ RDG METODOU (MR NEBO UZ)</t>
  </si>
  <si>
    <t>Invazivní diagnostický výkon na prsu řízený ultrasonografií nebo mamografií, související výkony přičti. Doplněk ke screeningové mamografii do 6 měsíců od provedení screeningové mamografie.</t>
  </si>
  <si>
    <t>SELEKTIVNÍ TROMBOLÝZA</t>
  </si>
  <si>
    <t>Zavedení katétru do trombozované cévy a místní aplikace trombolytika. Navazuje vždy na angiografii.</t>
  </si>
  <si>
    <t>ZAVEDENÍ FILTRU DO DOLNÍ DUTÉ ŽÍLY</t>
  </si>
  <si>
    <t>Navazuje vždy na angiografii dolní duté žíly. Zavedení filtru z perkutánního přístupu. Dokumentace na RTG film (velký, střední formát, digitální záznam, kinofilm).</t>
  </si>
  <si>
    <t>EXTRAKCE CIZÍHO TĚLESA Z CÉVNÍHO ŘEČIŠTĚ</t>
  </si>
  <si>
    <t>Skiaskopická a angiografická lokalizace cizího tělesa v cévním řečišti, jeho uchopení a vynětí některým ze speciálních zařízení (klička, košíček, klíšťky a pod.). Výkon obvykle dokumentován na film (velký nebo střední formát, digitální záznam, kinofilm).</t>
  </si>
  <si>
    <t>TERAPEUTICKÁ EMBOLIZACE V CÉVNÍM ŘEČIŠTI</t>
  </si>
  <si>
    <t>Okluze cévy embolizačním materiálem aplikovaným katetrizační technikou. Výkon vždy navazuje na selektivní (event.přehlednou angiografii). Výkon obvykle dokumentován na film (velký nebo střední formát, digitální záznam, kinofilm).</t>
  </si>
  <si>
    <t>PERKUTÁNNÍ DRENÁŽ ABSCESU, CYSTY EV. JINÉ DUTINY RADIOLOGEM</t>
  </si>
  <si>
    <t>Perkutánní zavedení drenážního katétru do abscesu, cysty, kolekce ev. jiné dutiny. Dokumentace na film (střední formát, digitální záznam, velký formát, kinofilm). Připojení drenážního vaku.</t>
  </si>
  <si>
    <t>KONTROLNÍ NÁSTŘIK DRENÁŽNÍHO KATÉTRU</t>
  </si>
  <si>
    <t>Nástřik drenážního katétru  kontrastní látkou (nefrostomie, drenáž žlučových cest, abscesu, cysty apod.). Kontrola pozice katétru ev. průběhu hojení léze. Dokumentace na RTG film (velký formát, střední formát, digitální záznam, kinofilm).</t>
  </si>
  <si>
    <t>PERKUTÁNNÍ EXTRAKCE REZIDUÁLNÍCH KONKREMENTŮ ZE ŽLUČOVÝCH CEST KANÁLEM PO T-DRÉNU</t>
  </si>
  <si>
    <t>Zavedení cévky do žlučových cest po odstranění T-drénu, nástřik k.l., skiaskopie, skiagrafie, extrakce kamenu.</t>
  </si>
  <si>
    <t>ZAVEDENÍ STENTU DO TEPENNÉHO ČI ŽILNÍHO ŘEČIŠTĚ</t>
  </si>
  <si>
    <t>Výkon vždy navazuje na angioplastiku příslušné cévy, která se vykazuje výkonem 89423.</t>
  </si>
  <si>
    <t>PERKUTÁNNÍ DRENÁŽ ŽLUČOVÝCH CEST (EV. ZAVEDENÍ STENTU)</t>
  </si>
  <si>
    <t>Perkutánní zavedení drenážního katétru do žlučových cest, ev.zavedení zevně-vnitřní drenáže, či vnitřně-vnitřní drenáže (stentu). Vždy navazuje na PTC. Dokumentace na RTG film (velký či střední formát, digitální záznam).</t>
  </si>
  <si>
    <t>ZAVEDENÍ LOKALIZÁTORU K NEHMATNÝM LOŽISKŮM VČETNĚ PRSU</t>
  </si>
  <si>
    <t>Jen klinický výkon. Lokální anestezie se účtuje zvlášť.</t>
  </si>
  <si>
    <t>DILATACE STENÓZ JÍCNU, GASTROINTESTINÁLNÍ TRUBICE ŽLUČOVÝCH A MOČOVÝCH CEST BALÓNKOVÝMI KATETRY ZA SKIASKOPICKÉ KONTROLY</t>
  </si>
  <si>
    <t>Zavedení balónkového katétru po vodiči za skiaskopické kontroly, plnění balónku kontrastní látkou, dilatace. Průběžná skiagrafie. Po vytažení instrumentaria kontrolní snímek. Lokální anestezie se účtuje zvlášť.</t>
  </si>
  <si>
    <t>STEREOTAKTICKÁ BIOPSIE NEBO  STEREOTAKTICKÁ LOKALIZACE NEHMATNÉ LÉZE PRSU</t>
  </si>
  <si>
    <t>Celý výkon. Lokální anestezie se účtuje zvlášť.</t>
  </si>
  <si>
    <t>MINIINVAZIVNÍ VAKUOVÁ BIOPSIE PRSU ZAMĚŘENÁ ULTRASONOGRAFICKY</t>
  </si>
  <si>
    <t>Miniinvazivní vakuová biopsie prsu je diagnostický ambulantně provedený výkon, který je medicínským významem srovnatelný s chirurgickou diagnostickou excisí. Výkon je prováděn na nekomprimovaném prsu u pacientky ležící na zádech, podezřelá léze je zaměře</t>
  </si>
  <si>
    <t>DIAGNOSTICKÁ MINIINVAZIVNÍ VAKUOVÁ BIOPSIE PRSU ZAMĚŘENÁ PŘÍDATNÝM STEREOTAKTICKÝM ZAŘÍZENÍM KE STANDARDNÍMU MAMOGRAFU</t>
  </si>
  <si>
    <t>Miniinvazivní vakuová biopsie komprimovaného prsu je diagnostický ambulantně provedený výkon, který je medicínským významem srovnatelný s chirurgickou diagnostickou excisí. Výkon je prováděn u sedící pacientky na komprimovaném prsu, podezřelá léze zaměře</t>
  </si>
  <si>
    <t>PERKUTÁNNÍ VERTEBROPLASTIKA - ZPEVNĚNÍ OBRATLOVÉHO TĚLA KOSTNÍM CEMENTEM</t>
  </si>
  <si>
    <t>Do obratlového těla se perkutánně zavedenou speciální jehlou 10 G nebo 15G, spojenou s jednoúčelovou tlakovou pumpou aplikuje nízkoviskosní kostní cement, který je pro bezpečnost aplikace označen inertním kontrastním materiálem. Výkon je indikován vždy s</t>
  </si>
  <si>
    <t>ZAVEDENÍ STENTGRAFTU DO NEKORONÁRNÍHO TEPENNÉHO NEBO ŽILNÍHO ŘEČIŠTĚ</t>
  </si>
  <si>
    <t>Zavedení stentgraftu do tepny nebo žíly mimo koronární řečiště (event. dialyzačního zkratu), navazuje na angiografii perkutánní (vykazovanou samostatně výkonem 89411) nebo po chirurgické preparaci přístupové cévy (vykazované samostatně) nebo na angioplas</t>
  </si>
  <si>
    <t>PŘEHLEDNÁ  ČI SELEKTIVNÍ ANGIOGRAFIE</t>
  </si>
  <si>
    <t>Angiografie oblouku aorty, břišní aorty, pánevní tepny, jednostranná i oboustranná končetinová, dolní a horní dutá žíla, pánevní žíly, plicní angiografie. Výkon dokumentován na velký či střední formát, digitální záznam či kinofilm. Selektivní angiografie</t>
  </si>
  <si>
    <t>PŘEHLEDNÁ ČI SELEKTIVNÍ ANGIOGRAFIE NAVAZUJÍCÍ NA PŘEDCHOZÍ PŘEHLEDNOU ČI SELEKTIVNÍ ANGIOGRAFII (BEZ VÝMĚNY CÉVKY)</t>
  </si>
  <si>
    <t>Navazuje na předchozí angiografii, kterou doplní buď zobraz. jiné oblasti, užitím jiné projekce, změnou snímkovacího programu, zobraz. jiné tepny touže cévkou (např. ag DK po ag oblouku aorty, ag levé renální tepny po předchozí ag pravé ren. tepny touže</t>
  </si>
  <si>
    <t>PŘEHLEDNÁ ČI SELEKTIVNÍ ANGIOGRAFIE NAVAZUJÍCÍ NA PŘEDCHOZÍ PŘEHLEDNOU ČI SELEKTIVNÍ ANGIOGRAFII (S VÝMĚNOU CÉVKY)</t>
  </si>
  <si>
    <t>Navazuje na předchozí angiografii, kterou doplňuje buď nástřikem jiné oblasti nebo katetrizací jiné tepny, (např. angiografie ledvinné tepny navazující na přehlednou břišní ag.).</t>
  </si>
  <si>
    <t>PUNKČNÍ ANGIOGRAFIE</t>
  </si>
  <si>
    <t>Zobrazení cévního řečiště přímou punkcí (tedy bez katetrizace) a vstřikem k.l. (Punkční ag a. carotis, ag DK a pod.). Dokumentace na RTG film (velký formát, střední formát, digitální záznam, kinofilm). Výkon nelze vykazovat současně s výkonem Přehledná č</t>
  </si>
  <si>
    <t>MĚŘENÍ TLAKU PŘI ANGIOGRAFII</t>
  </si>
  <si>
    <t>Jde o měření tlaku na konci katétru či katétrů v tepenném či žilním řečišti v průběhu angiografie. Výkon nelze vykazovat současně s výkony koronarografickými, ventrikulografickými a PTCA.</t>
  </si>
  <si>
    <t>PERKUTÁNNÍ TRANSLUMINÁLNÍ ANGIOPLASTIKA</t>
  </si>
  <si>
    <t>Dilatace periferní či ledvinné tepny (ev. jiné tepny mimo tepny věnčité), vždy navazuje na přehlednou či selektivní angiografii. Dokumentace na film (velký nebo střední formát, kinofilm, digitální záznam).</t>
  </si>
  <si>
    <t>KATETRIZACE JATERNÍCH ŽIL</t>
  </si>
  <si>
    <t>Nasondování jaterní žíly, zaklínění katétru, měření portálních tlaků a odběry vzorků, lokální angiografie.</t>
  </si>
  <si>
    <t>ŽÍLY DOLNÍ KONČETINY - FLEBOGRAFIE PERIFERNÍ (ASCENDENTNÍ), CELÝ VÝKON</t>
  </si>
  <si>
    <t>Aplikace k.l. do žíly, skiaskopie a skiagrafie.</t>
  </si>
  <si>
    <t>ŽÍLY HORNÍ KONČETINY - FLEBOGRAFIE PERIFERNÍ, CELÝ VÝKON</t>
  </si>
  <si>
    <t>LYMFOGRAFIE, CELÝ VÝKON</t>
  </si>
  <si>
    <t>PERKUTÁNNÍ TRANSHEPATICKÁ PORTOGRAFIE KATETREM</t>
  </si>
  <si>
    <t>Celý výkon. Po transhepatální punkci zavedena cévka do portální žíly, měření tlaků, odběry vzorků. Skiaskopie a skiagrafie po aplikaci k.l.</t>
  </si>
  <si>
    <t>SPLENOPORTOGRAFIE</t>
  </si>
  <si>
    <t>Celý výkon. Po punkci sleziny a aplikaci k.l. jehlou nebo cévkou zobrazení lienálního řečiště, měření tlaků. Skiaskopie a skiagrafie.</t>
  </si>
  <si>
    <t>PERKUTÁNNÍ TRANSHEPATÁLNÍ CHOLANGIOGRAFIE</t>
  </si>
  <si>
    <t>Část radiodiagnostická. Zobrazení žlučových cest perkutánní punkcí tenkou jehlou. Výkon dokumentován na RTG film (velký formát, střední formát, digitální záznam).</t>
  </si>
  <si>
    <t>PERKUTÁNNÍ NEFROSTOMIE JEDNOSTRANNÁ</t>
  </si>
  <si>
    <t>Perkutánní zavedení drenážního katétru do dutého systému ledviny, zhotovení rtg snímků, fixace katétru. (Film : velký či střední formát, digitální záznam). Navazuje na antegrádní pyelografii. Druh použité anestezie účtuj zvlášť.</t>
  </si>
  <si>
    <t>UZ PRSŮ JAKO DOPLNĚK SCREENINGOVÉ MAMOGRAFIE (VČETNĚ SPÁDOVÝCH UZLIN)</t>
  </si>
  <si>
    <t>UZ prsů v návaz. na screening. Mamogr. při nejednoznačném či pozitivním nálezu, nejpozději do 6 měsíců po provedení mamografie, zahrnuje i vyš.axil, v případě podezření na dg.C50 i nadklíčkových uzlin. Vykazuje se in perkut.punkce nebo biopsie řízené UZ.</t>
  </si>
  <si>
    <t>UZ INTRAKAVITÁLNÍ VYŠETŘENÍ</t>
  </si>
  <si>
    <t>UZ vyšetření dutých orgánů endosondou k jejich zobrazení nebo orgánů ležících v těsném sousedství. Podmínkou výkonu je obrazová dokumentace. Pokud je orgán ještě vyšetřován externí sondou, účtuje se zvlášť. Výkon není určen pro gynekologické vyšetření.</t>
  </si>
  <si>
    <t>UZ PRSŮ VČETNĚ SPÁDOVÝCH UZLIN</t>
  </si>
  <si>
    <t>UZ prsu, zahrnuje i vyšetření axil, u pacientů s dg. C50 i nadklíčků, hrazeno v případě klinických příznaků choroby prsů nebo při vysokém riziku vzniku karcinomu.</t>
  </si>
  <si>
    <t>UZ VYŠETŘENÍ HORNÍ POLOVINY BŘICHA</t>
  </si>
  <si>
    <t>Jde o vyšetření jater, žlučových cest, slinivky břišní, sleziny, ledvin a nadledvin, velkých cév (morfologicky) zde uložených, uzlin, zažívací trubice. Podmínkou výkonu je obrazová dokumentace.</t>
  </si>
  <si>
    <t>UZ VYŠETŘENÍ DOLNÍ POLOVINY BŘICHA</t>
  </si>
  <si>
    <t>Jde o vyšetření močového měchýře, prostaty, semenných váčků, dělohy, vaječníků, trávicí trubice, cév (morfologicky) a uzlin. Podmínkou výkonu je obrazová dokumentace.</t>
  </si>
  <si>
    <t>UZ DUPLEXNÍ VYŠETŘENÍ POUZE JEDNÉ CÉVY, T. J. MORFOLOGICKÉ A DOPPLEROVSKÉ</t>
  </si>
  <si>
    <t>Patří sem kvantitativní analýza s černobílým nebo barevným dopplerovským zobrazením včetně dynografie. Podmínkou výkonu je obrazová dokumentace. Jedna céva = anatomický název.</t>
  </si>
  <si>
    <t>UZ DUPLEXNÍ VYŠETŘENÍ DVOU A VÍCE CÉV, T. J. MORFOLOGICKÉ A DOPPLEROVSKÉ</t>
  </si>
  <si>
    <t>Patří sem kvantitativní analýza s černobílým nebo barevným dopplerovským zobrazením včetně dynografie. Podmínkou výkonu je obrazová dokumentace.</t>
  </si>
  <si>
    <t>KAVERNOSOGRAFIE</t>
  </si>
  <si>
    <t>DYNAMICKÁ KAVERNOSOGRAFIE</t>
  </si>
  <si>
    <t>Samostatné vyšetření.</t>
  </si>
  <si>
    <t>ULTRAZVUKOVÁ DENSITOMETRIE</t>
  </si>
  <si>
    <t>Vyšetření kostní density speciálním ultrazvukovým přístrojem z patní kosti.</t>
  </si>
  <si>
    <t>DOPPLEROVSKÁ ULTRASONOGRAFIE TRANSKRANIÁLNÍ</t>
  </si>
  <si>
    <t>Dopplerovská analýza průtokových parametrů ze všech základních tepen Willisova okruhu pulsním dopplerovským systémem. Nepatří sem vyšetření kojenců přes fontanelu a přes šupinu kosti spánkové.</t>
  </si>
  <si>
    <t>CT VYŠETŘENÍ HLAVY NEBO TĚLA NATIVNÍ A KONTRASTNÍ</t>
  </si>
  <si>
    <t>Po CT vyšetření bez použití k.l. ihned následuje vyšetření s kontrastní látkou podanou např. formou injekce, infúze nebo bolusu s využitím všech druhů dynam. skenování.</t>
  </si>
  <si>
    <t>CT VYŠETŘENÍ BEZ POUŽITÍ KONTRASTNÍ LÁTKY DO 30 SKENŮ</t>
  </si>
  <si>
    <t>CT VYŠETŘENÍ S VĚTŠÍM POČTEM SKENŮ (NAD 30), BEZ POUŽITÍ KONTRASTNÍ LÁTKY</t>
  </si>
  <si>
    <t>Vyšetření s větším počtem skenů (nad 30), časově a technicky náročná vyšetření, např.skalní kost v různých rovinách, plíce s HRCT, 3D rekonstrukce, zaměření pro biopsii nebo intervenční výkon, chemickou sympatektomii, radioterapii apod. Nelze vykazovat s</t>
  </si>
  <si>
    <t>CT VYŠETŘENÍ KTERÉHOKOLIV ORGÁNU NEBO OBLASTI S APLIKACí K.L. INTRAVAZÁLNĚ, PŘÍPADNĚ INTRATHEKÁLNĚ NEBO INTRAVENTRIKULÁRNĚ</t>
  </si>
  <si>
    <t>CT vyšetření pouze s kontrastní látkou podanou např. formou injekce, infúze nebo bolusu včetně použití všech druhů dynam. skenování. Pro CT + AG nebo CT + perimyelgrafii a pod. příslušné kódy sečítáme. Nelze kombinovat s CT vyšetřením bez kontrastu.</t>
  </si>
  <si>
    <t>CT VYŠETŘENÍ TĚLA S PODÁNÍM K. L. PER OS, EVENT. PER RECTUM.</t>
  </si>
  <si>
    <t>Patří sem např. vyšetření jícnu (mediastina), břicha, retroperitonea, pánve a pod. Nelze kombinovat s CT vyšetřením bez kontrastní látky..</t>
  </si>
  <si>
    <t>MR SPEKTROSKOPIE VYBRANÉ OBLASTI (1H NEBO 31P)</t>
  </si>
  <si>
    <t>Kombinované MR vyšetření se zobrazením a spektroskopií bez podání kontrastní látky.</t>
  </si>
  <si>
    <t>MR ZOBRAZENÍ HLAVY, KONČETIN, KLOUBU, JEDNOHO ÚSEKU PÁTEŘE (C, TH, NEBO L)</t>
  </si>
  <si>
    <t>Vyšetření bez podání a nebo s podáním kontrastní látky. Při vyšetření dvou a více segmentů páteře se kód uvede dvakrát.</t>
  </si>
  <si>
    <t>MR ZOBRAZENÍ KRKU, HRUDNÍKU, BŘICHA, PÁNVE (VČETNĚ SCROTA A MAMMY)</t>
  </si>
  <si>
    <t>Vyšetření bez podání a nebo s podáním kontrastní látky.</t>
  </si>
  <si>
    <t>MR ZOBRAZENÍ SRDCE</t>
  </si>
  <si>
    <t>Vyšetření bez podání kontrastní látky.</t>
  </si>
  <si>
    <t>MR VYŠETŘENÍ SE STEREOTAKTICKÝM RÁMEM</t>
  </si>
  <si>
    <t>Vyšetření se stereotaktickým rámem, bez podání kontrastní látky.</t>
  </si>
  <si>
    <t>MR SPEKTROSKOPIE KOSTERNÍHO SVALU (31P) ZÁTĚŽOVÁ</t>
  </si>
  <si>
    <t>MR ANGIOGRAFIE</t>
  </si>
  <si>
    <t>Vyšetření bez podání kontrastní látky. Jedna oblast.</t>
  </si>
  <si>
    <t>OPAKOVANÉ ČI DOPLŇUJÍCÍ VYŠETŘENÍ MR</t>
  </si>
  <si>
    <t>Nezbytné rozšíření standartního MR zobrazení v indikovaných případech (zejména s použitím kontrastní látky, při změně polohy vyšetřované oblasti, při nutném použití nestandartních technik).</t>
  </si>
  <si>
    <t>TERMOGRAFIE NA JEDNOM NEBO VÍCE MÍSTECH</t>
  </si>
  <si>
    <t>Rozumí se vyšetření pomocí termovizní kamery .</t>
  </si>
  <si>
    <t>KONZULTACE NÁLEZU RENTGENOLOGEM CÍLENÁ</t>
  </si>
  <si>
    <t>Na žádost ošetřujícího lékaře hodnocení cizích snímků, indikační pohovor k obrazové dokumentaci, odborné semináře a konference, zvláštní a časově náročná analýza obrazové dokumentace za přítomnosti jiného odborníka (doba trvání min. 15 min.)</t>
  </si>
  <si>
    <t>DRUHÉ ČTENÍ MAMOGRAFICKÝCH SNÍMKŮ VE SCREENINGU</t>
  </si>
  <si>
    <t>Nezávislé hodnocení snímků druhým lékařem v mamografickém screeningu ke zvýšení záchytu zhoubných novotvarů, není obsahem vyšetření screeningové mamografie.</t>
  </si>
  <si>
    <t>TERMOABLACE DĚLOŽNÍHO MYOMU FOKUSOVANÝM ULTRAZVUKEM NAVIGOVANÝM MAGNETICKOU REZONANCÍ</t>
  </si>
  <si>
    <t>(VZP) POUŽITÍ KONTRASTNÍ LÁTKY PŘI UZ DUPLEXNÍM VYŠETŘENÍ DVOU A VÍCE CÉV, TJ. MORFOLOGICKÉ A DOPPLEROVSKÉ</t>
  </si>
  <si>
    <t>Pouze na speciálním RTG prac. v IČZ 02004000,04002000,05004000,08006000,44101000,57001000,58101000,59001000,61004000,72001000,72100000,84231000,89301000,91009000 - materiálový přičítací kód k výkonu 89517</t>
  </si>
  <si>
    <t>STANOVENÍ IgG1 RID</t>
  </si>
  <si>
    <t>Nezapočitána inkubace 48 hodin a promytí 12 hod.</t>
  </si>
  <si>
    <t>STANOVENÍ IgG2 RID</t>
  </si>
  <si>
    <t>Nezapočítána inkubace 48 hodin a promytí 12 hod.</t>
  </si>
  <si>
    <t>STANOVENÍ IgG3 RID</t>
  </si>
  <si>
    <t>STANOVENÍ IgG4 RID</t>
  </si>
  <si>
    <t>STANOVENÍ IgA1 RID</t>
  </si>
  <si>
    <t>STANOVENÍ IgA2 RID</t>
  </si>
  <si>
    <t>STANOVENÍ SEKREČNÍHO IgA RID</t>
  </si>
  <si>
    <t>STANOVENÍ C1Q RID</t>
  </si>
  <si>
    <t>STANOVENÍ INHIBITORU C1 ESTERÁZY RID</t>
  </si>
  <si>
    <t>STANOVENÍ AKTIVÁTORU C3 SLOŽKY KOMPLEMENTU RID</t>
  </si>
  <si>
    <t>STANOVENÍ IgG</t>
  </si>
  <si>
    <t>Nezahrnuty inkubace delší než 30 min.</t>
  </si>
  <si>
    <t>STANOVENÍ IgA</t>
  </si>
  <si>
    <t>STANOVENÍ IgM</t>
  </si>
  <si>
    <t>STANOVENÍ IgD</t>
  </si>
  <si>
    <t>STANOVENÍ TRANSFERINU</t>
  </si>
  <si>
    <t>STANOVENÍ HEMOPEXINU</t>
  </si>
  <si>
    <t>STANOVENÍ CERULOPLASMINU</t>
  </si>
  <si>
    <t>STANOVENÍ PREALBUMINU</t>
  </si>
  <si>
    <t>STANOVENÍ HAPTOGLOBINU</t>
  </si>
  <si>
    <t>STANOVENÍ A2 - MAKROGLOBULINU</t>
  </si>
  <si>
    <t>STANOVENÍ A1 - ANTITRYPSINU</t>
  </si>
  <si>
    <t>STANOVENÍ OROSOMUKOIDU</t>
  </si>
  <si>
    <t>STANOVENÍ  C - REAKTIVNÍHO PROTEINU</t>
  </si>
  <si>
    <t>STANOVENÍ SP1 - GLYKOPROTEINU</t>
  </si>
  <si>
    <t>STANOVENÍ C2 SLOŽKY KOMPLEMENTU</t>
  </si>
  <si>
    <t>STANOVENÍ C3 SLOŽKY KOMPLEMENTU</t>
  </si>
  <si>
    <t>STANOVENÍ C4 SLOŽKY KOMPLEMENTU</t>
  </si>
  <si>
    <t>STANOVENÍ C5 SLOŽKY KOMPLEMENTU</t>
  </si>
  <si>
    <t>STANOVENÍ LYZOZYMU TURBIDIMETRICKY</t>
  </si>
  <si>
    <t>STANOVENÍ LEHKÝCH ŘETĚZCU KAPPA</t>
  </si>
  <si>
    <t>STANOVENÍ LEHKÝCH ŘETĚZCŮ LAMBDA</t>
  </si>
  <si>
    <t>STANOVENÍ IgG ELISA</t>
  </si>
  <si>
    <t>Nezapočítány inkubace delší než 30 minut. Výkon slouží ke stanovení parametrů, které jsou pod detekčními možnostmi jiných laboratorních technik. (např. vyšetření v likvoru, moči, tkáňového moku a nízkých hodnot v séru).</t>
  </si>
  <si>
    <t>STANOVENÍ IgA ELISA</t>
  </si>
  <si>
    <t>Nezapočítány inkubace delší než 30 minut. Výkon slouží ke stanovení parametrů, které jsou pod detekčními možnostmi jiných laboratorních technik (např. vyšetření v likvoru, moči, tkáňového moku a nízkých hodnot v séru).</t>
  </si>
  <si>
    <t>STANOVENÍ IgM ELISA</t>
  </si>
  <si>
    <t>STANOVENÍ IgG1 ELISA</t>
  </si>
  <si>
    <t>STANOVENÍ IgG2 ELISA</t>
  </si>
  <si>
    <t>STANOVENÍ IgG3 ELISA</t>
  </si>
  <si>
    <t>STANOVENÍ IgG4 ELISA</t>
  </si>
  <si>
    <t>STANOVENÍ IgA1 ELISA</t>
  </si>
  <si>
    <t>STANOVENÍ IgA2 ELISA</t>
  </si>
  <si>
    <t>STANOVENÍ IgE</t>
  </si>
  <si>
    <t>Nezapočítány inkubace delší než 30 minut.</t>
  </si>
  <si>
    <t>STANOVENÍ SEKREČNÍHO IgA ELISA</t>
  </si>
  <si>
    <t>Nezapočítány inkubace 24 hodin.</t>
  </si>
  <si>
    <t>STANOVENÍ B2 - MIKROGLOBULINU ELISA</t>
  </si>
  <si>
    <t>STANOVENÍ C - REAKTIVNÍHO PROTEINU ELISA</t>
  </si>
  <si>
    <t>STANOVENÍ CYTOKINU ELISA</t>
  </si>
  <si>
    <t>STANOVENÍ IgA PROTI POTRAVINOVÝM ALERGENŮM ELISA</t>
  </si>
  <si>
    <t>STANOVENÍ IgG PROTI POTRAVINOVÝM ALERGENŮM ELISA</t>
  </si>
  <si>
    <t>STANOVENÍ SPECIFICKÉHO IgE PROTI POTRAVINOVÝM ALERGENŮM</t>
  </si>
  <si>
    <t>Výkon vázat pouze na specializovaná pracoviště odbornosti 813. Kalkulace pro jeden alergen. Nezapočítány inkubace delší než 30 minut.</t>
  </si>
  <si>
    <t>STANOVENÍ IgG4 PROTI POTRAVINOVÝM ALERGENŮM ELISA</t>
  </si>
  <si>
    <t>STANOVENÍ SPECIFICKÉHO IgE  PROTI INHALAČNÍM ALERGENŮM</t>
  </si>
  <si>
    <t>STANOVENÍ SPECIFICKÉHO IgG  PROTI INHALAČNÍM ALERGENŮM  ELISA</t>
  </si>
  <si>
    <t>STANOVENÍ SPECIFICKÉHO IgG4  PROTI INHALAČNÍM ALERGENŮM  ELISA</t>
  </si>
  <si>
    <t>STANOVENÍ CELKOVÉHO IgE - VYSOKOAFINITNÍ FEIA</t>
  </si>
  <si>
    <t>Nezahrnuje inkubace delší 30-ti minut.Výkon povolen pouze pro stanovení velmi nízkých koncentrací celkového IgE (menší než 3 kU/1l), převším u novorozenců.</t>
  </si>
  <si>
    <t>STANOVENÍ SPECIFICKÉHO IgE PROTI JEDNOTLIVÝM ALERGENŮM - VYSOKOAFINITNÍ FEIA NEBO LEIA (ZÁKLADNÍ INHALAČNÍ A POTRAVINOVÉ ALERGENY)</t>
  </si>
  <si>
    <t>Výkon vázat pouze na specializovaná pracoviště odbornosti 813 vybavená systémy vysokoafinitní FEIA nebo LEIA. Kalkulace pro jeden alergen.</t>
  </si>
  <si>
    <t>STANOVENÍ SPECIFICKÉHO IMUNOGLOBULINU E (IgE) PROTI SMĚSÍM ALERGENŮ A MOLEKULÁRNĚ DEFINOVANÝM ALERGENŮM (KOMPONENTÁM) - VYSOKOAFINITNÍ FEIA NEBO LEIA</t>
  </si>
  <si>
    <t>Provádí pouze odbornost 813 vybavená systémy vysokoafinitní FEIA nebo LEIA. Kalkulováno na jednu směs alergenů nebo jeden molekulárně definovaný alergen.</t>
  </si>
  <si>
    <t>STANOVENÍ EOSINOFILNÍHO KATIONICKÉHO PROTEINU (ECP)</t>
  </si>
  <si>
    <t>Výkon vázat pouze na specializovaná pracoviětě odbornosti 813 vybavená imunologickými analyzátory pro vysokoafinitní FEIA nebo LEIA.</t>
  </si>
  <si>
    <t>STANOVENÍ SPECIFICKÉHO IgG4 PROTI JEDNOTLIVÝM ALERGENŮM - VYSOKOAFINITNÍ FEIA</t>
  </si>
  <si>
    <t>Výkon vázat pouze na specializovaná pracoviště odbornosti 813 vybavená systémy vysokoafinitní FEIA. Kalkulace pro jeden alergen.</t>
  </si>
  <si>
    <t>PRŮKAZ PROTILÁTEK PROTI KRÁLIČÍM IMUNOGLOBULINŮM (ATG) ELISA</t>
  </si>
  <si>
    <t>Nezahrnuje inkubace 24 hod.</t>
  </si>
  <si>
    <t>PRŮKAZ PROTILÁTEK PROTI KOŇSKÝM IMUNOGLOBULINŮM (ALG) ELISA</t>
  </si>
  <si>
    <t>PRŮKAZ PROTILÁTEK PROTI MYŠÍ MONOKLONÁLNÍ PROTILÁTCE OKT3 ELISA</t>
  </si>
  <si>
    <t>STANOVENÍ HLADINY BIOLOGICKÉHO LÉČIVÉHO PŘÍPRAVKU</t>
  </si>
  <si>
    <t>Kvantitativní stanovení hladiny biologického léčivého přípravku v séru nebo krevní plazmě metodou enzymové imunoanalýzy (ELISA). Kalkulováno na jeden léčivý přípravek.</t>
  </si>
  <si>
    <t>STANOVENÍ PROTILÁTEK PROTI BIOLOGICKÉMU LÉČIVÉMU PŘÍPRAVKU</t>
  </si>
  <si>
    <t>Kvantitativní stanovení protilátek proti biologickému léčivému přípravku v séru nebo krevní plazmě metodou enzymové imunoanalýzy (ELISA). Kalkulováno na jednu specifitu protilátky proti jednomu léčivému přípravku.</t>
  </si>
  <si>
    <t>STANOVENÍ ANTI ds-DNA Ab ELISA</t>
  </si>
  <si>
    <t>STANOVENÍ ANTI ss-DNA Ab ELISA</t>
  </si>
  <si>
    <t>STANOVENÍ ANTI DNP Ab ELISA</t>
  </si>
  <si>
    <t>STANOVENÍ ANTI NUKLEOHISTON Ab ELISA</t>
  </si>
  <si>
    <t>STANOVENÍ ANTI ENA Ab ELISA</t>
  </si>
  <si>
    <t>STANOVENÍ ANTI SS-A/Ro Ab ELISA</t>
  </si>
  <si>
    <t>STANOVENÍ ANTI SS-B/La Ab ELISA</t>
  </si>
  <si>
    <t>STANOVENÍ ANTI Sm Ab ELISA</t>
  </si>
  <si>
    <t>STANOVENÍ ANTI U1-RNP Ab ELISA</t>
  </si>
  <si>
    <t>STANOVENÍ ANTI Scl-70 Ab ELISA</t>
  </si>
  <si>
    <t>STANOVENÍ ANTI GBM Ab ELISA</t>
  </si>
  <si>
    <t>STANOVENÍ ANTI KARDIOLIPIN Ab IgG a IgM ELISA</t>
  </si>
  <si>
    <t>Jedno vyšetření zahrnuje současně stanovení protilátek třídy IgG i IgM. Nezahrnuje inkubace delší než 30 minut.</t>
  </si>
  <si>
    <t>STANOVENÍ ANTI-MPO ELISA</t>
  </si>
  <si>
    <t>STANOVENÍ ANTI-PR3 ELISA</t>
  </si>
  <si>
    <t>STANOVENÍ ANTI IgA PROTILÁTEK ELISA</t>
  </si>
  <si>
    <t>Nezahrnuje inkubace delší než 30 minut  (24 hod).</t>
  </si>
  <si>
    <t>STANOVENÍ ANTISPERMATOZOIDÁLNÍCH PROTILÁTEK ELISA TESTEM</t>
  </si>
  <si>
    <t>Testem jsou stanovovány protilátky proti spermiím v séru infertilních žen.</t>
  </si>
  <si>
    <t>STANOVENÍ REVMATOIDNÍHO FAKTORU IgM ELISA</t>
  </si>
  <si>
    <t>Kalkulace pro jeden izotyp protilátky, bez inkubací delších než 30 min.</t>
  </si>
  <si>
    <t>STANOVENÍ REVMATOIDNÍHO FAKTORU IgG ELISA</t>
  </si>
  <si>
    <t>STANOVENÍ REVMATOIDNÍHO FAKTORU IgA ELISA</t>
  </si>
  <si>
    <t>STANOVENÍ ANTIMITOCHONDRIÁLNÍCH PROTILÁTEK ELISA</t>
  </si>
  <si>
    <t>PRŮKAZ PROTILÁTEK PROTI KOLAGENU TYPU I / ELISA</t>
  </si>
  <si>
    <t>Kalkulováno k příslušnému typu kolagenu. Nezahrnuje inkubace 24 h.</t>
  </si>
  <si>
    <t>PRŮKAZ PROTILÁTEK PROTI KOLAGENU TYPU II / ELISA</t>
  </si>
  <si>
    <t>PRŮKAZ PROTILÁTEK PROTI KOLAGENU TYPU III / ELISA</t>
  </si>
  <si>
    <t>PRŮKAZ PROTILÁTEK PROTI KOLAGENU TYPU IX / ELISA</t>
  </si>
  <si>
    <t>PRŮKAZ PROTILÁTEK PROTI KOLAGENU TYPU XI / ELISA</t>
  </si>
  <si>
    <t>PRŮKAZ ANTI ds-DNA Ab IF</t>
  </si>
  <si>
    <t>Kalkulace pro dva základní titry jednoho izotypu protilátky. Nezahrnuje inkubace delší než 30 min.</t>
  </si>
  <si>
    <t>PRŮKAZ ANTINUKLEÁRNÍCH PROTILÁTEK NA OTISCÍCH</t>
  </si>
  <si>
    <t>PRŮKAZ ANTINUKLEÁRNÍCH PROTILÁTEK IF</t>
  </si>
  <si>
    <t>PRŮKAZ ANTINUKLEOLÁRNÍCH Ab IF</t>
  </si>
  <si>
    <t>PRŮKAZ ANTI CENTROMEROVÝCH Ab IF</t>
  </si>
  <si>
    <t>PRŮKAZ ANCA IF</t>
  </si>
  <si>
    <t>Kalkulace pro jeden titr jednoho izotypu protilátky. Nezahrnuje inkubace delší než 30 min.</t>
  </si>
  <si>
    <t>PRŮKAZ ANTI PERINUKLEÁRNÍCH Ab IF</t>
  </si>
  <si>
    <t>Nezahrnuje inkubace delší než 30 minut. Kalkulace pro dva základní titry jednoho izotypu protilátky.</t>
  </si>
  <si>
    <t>PRŮKAZ PROTILÁTEK PROTI BAZÁLNÍ MEMBRÁNĚ GLOMERULŮ  IF</t>
  </si>
  <si>
    <t>STANOVENÍ ORGÁNOVĚ SPECIFICKÝCH AUTOPROTILÁTEK A ANTIMITOCHONDRIÁLNÍCH PROTILÁTEK V JEDNÉ TŘÍDĚ IF (IMUNOFLUORESCENCÍ)</t>
  </si>
  <si>
    <t>STANOVENÍ CRP LATEXOVOU AGLUTINACÍ (RAPID TEST)</t>
  </si>
  <si>
    <t>ROSE - WAALERŮV TEST</t>
  </si>
  <si>
    <t>PRŮKAZ REVMATOIDNÍHO FAKTORU  A</t>
  </si>
  <si>
    <t>PRŮKAZ PROTILÁTEK PROTI IgA A</t>
  </si>
  <si>
    <t>PRŮKAZ ANTI SPERMATOZOIDÁLNÍCH Ab TRAY A</t>
  </si>
  <si>
    <t>Nezahrnuje dobu inkubace a přípravu supernatantu sekretu.</t>
  </si>
  <si>
    <t>PRŮKAZ ANTI SPERMATOZOIDÁLNÍCH Ab Gelatin A</t>
  </si>
  <si>
    <t>PRŮKAZ ANTI THYREOIDÁLNÍCH Ab A</t>
  </si>
  <si>
    <t>PRŮKAZ PROTILÁTEK PROTI MIKROSOMÁLNÍ FRAKCI ŠTÍTNÉ ŽLÁZY A</t>
  </si>
  <si>
    <t>STANOVENÍ PROTILÁTEK PROTI ZONA PELLUCIDA OOCYTU</t>
  </si>
  <si>
    <t>MAR-TEST ANTISPERMATOZOIDÁLNÍ Ab</t>
  </si>
  <si>
    <t>URČENÍ TŘÍD PROTISPERMIOVÝCH PROTILÁTEK IMUNOGLOBULEMI S ANTI - IG PROTILÁTKAMI</t>
  </si>
  <si>
    <t>Navázané protispermiové protilátky se prokazují v přímém testu mikroskopickým pozorováním adherence latexových mikrokuliček, povlečených anti - IgM, anti - IgG nebo anti - IgA.</t>
  </si>
  <si>
    <t>STANOVENÍ CIK METODOU PEG-IKEM</t>
  </si>
  <si>
    <t>STANOVENÍ CIK VAZBOU C1q ELISA</t>
  </si>
  <si>
    <t>STANOVENÍ HEMOLYTICKÉ AKTIVITY KOMPLEMENTU KLASICKOU CESTOU - CH50</t>
  </si>
  <si>
    <t>STANOVENÍ HEMOLYTICKÉ AKTIVITY KOMPLEMENTU ALTERNATIVNÍ CESTOU - AH50</t>
  </si>
  <si>
    <t>STANOVENÍ AKTIVITY INHIBITORU C1 ESTERÁZY</t>
  </si>
  <si>
    <t>IMUNOCYTOLOGICKÉ VYŠETŘENÍ SPERMATU</t>
  </si>
  <si>
    <t>Test slouží ke kvantitativnímu stanovení prekurzorů spermii a zastoupení jednotlivých populací (subpopulací) leukocytů ve spermatu. K vyšetření (se používá panel specifických monoklonálních protilátek).</t>
  </si>
  <si>
    <t>IMUNOCYTOLOGICKÉ ZHODNOCENÍ HLENU DĚLOŽNÍHO HRDLA</t>
  </si>
  <si>
    <t>V prvé fázi vyšetření se analyzuje cervikální hlen průtokovým cytometrem. V případě zvýšeného počtu leukocytů (svědčícím pro cervikovaginální asymptomatickou granulocytózu) se ve druhé fázi identifikují jednotlivé typy leukocytů specifickými monoklonální</t>
  </si>
  <si>
    <t>URČOVÁNÍ AKROSOMŮ SPERMIÍ LEKTINEM Z PISUM SATIVUM OZNAČENÝM FITC</t>
  </si>
  <si>
    <t>Test určuje přítomnost a vlastnosti akrosomu ve spermiích na základě vazby lektinu z Pisum sativum.</t>
  </si>
  <si>
    <t>PRŮKAZ ANTI ENA PROTILÁTEK pIE</t>
  </si>
  <si>
    <t>Průkaz protilátek proti extrahovatelnému nukleárnímu antigenu.</t>
  </si>
  <si>
    <t>PRŮKAZ ANTI nRNP PROTILÁTEK pIE</t>
  </si>
  <si>
    <t>Potvrzení pozitivity typu protilátek proti extrahovatelnému nukleárnímu antigenu.</t>
  </si>
  <si>
    <t>PRŮKAZ ANTI Sm PROTILÁTEK pIE</t>
  </si>
  <si>
    <t>PRŮKAZ ANTI SS-A/Ro PROTILÁTEK pIE</t>
  </si>
  <si>
    <t>PRŮKAZ ANTI SS-B/La PROTILÁTEK pIE</t>
  </si>
  <si>
    <t>PRŮKAZ ANTI Scl/70 PROTILÁTEK pIE</t>
  </si>
  <si>
    <t>PRŮKAZ ANTI Jo-1 PROTILÁTEK pIE</t>
  </si>
  <si>
    <t>PRŮKAZ ANTI PCNA PROTILÁTEK pIE</t>
  </si>
  <si>
    <t>URČENÍ TYPU PROTILÁTEK PROTI EXTRAHOVATELNÉMU NUKLEÁRNIMU ANTIGENU PROTISMĚRNOU IMUNOELEKTROFORÉZOU</t>
  </si>
  <si>
    <t>Rozlišení autoprotilátek anti Sm RNP, SS-A, SS-B, Jo-1 a Scl-70 v anti-ENA pozitivním seru.</t>
  </si>
  <si>
    <t>IMUNOELEKTROFORÉZA (MIKRO) S POLYVALENTNÍMI ANTISÉRY IE</t>
  </si>
  <si>
    <t>Nezahrnuje inkubaci 24 hod a promytí 12 hod.</t>
  </si>
  <si>
    <t>IMUNOELEKTROFORÉZA (MIKRO) S MONOVALENTNÍMI ANTISÉRY (JEDNOTLIVĚ) IE</t>
  </si>
  <si>
    <t>IMUNOELEKTROFORÉZA (MIKRO) S MONOVALENTNÍMI ANTISÉRY - KOMPLEX (IgG, IgA, IgM, kappa, lambda) IE</t>
  </si>
  <si>
    <t>STANOVENÍ ANTIGENŮ IMUNOELELEKTROFORÉZOU DLE LAURELLA IE</t>
  </si>
  <si>
    <t>ELEKTROFORESA S NÁSLEDNOU IMUNOFIXACÍ (KOMPLEX - IGG, IGA, IGM, KAPPA, LAMBDA)</t>
  </si>
  <si>
    <t>Nezahrnuje inkubace delší než 30 min.</t>
  </si>
  <si>
    <t>CHARAKTERISTIKA ANTIGENŮ A PROTILÁTEK ELEKTROFORÉZOU NA AGAROZOVÉM GELU S NÁSLEDNÝM IMUNOBLOTINGEM (IB)</t>
  </si>
  <si>
    <t>Kalkulováno na 4 titrace a 2 kontroly.</t>
  </si>
  <si>
    <t>CHARAKTERISTIKA ORGÁNOVĚ NESPECIFICKÝCH PROTILÁTEK ELEKTROFORÉZOU NA POLYAKRYLAMIDOVEM GELU S NÁSLEDNÝM ELEKTROIMUNOBLOTINGEM - WESTERNBLOTT (EIB)</t>
  </si>
  <si>
    <t>Kalkulace zahrnuje přípravu antigenu.</t>
  </si>
  <si>
    <t>STANOVENÍ OLIGOKLONÁLNÍHO IgG V MOZKOMÍŠNÍM MOKU ISOELEKTRICKOU FOKUSACÍ A NÁSLEDNÝM IMUNOBLOTINGEM</t>
  </si>
  <si>
    <t>Kalkulováno na jednu třídu protilátek proti jednomu typu proteinu.</t>
  </si>
  <si>
    <t>AUTOVAKCÍNA BAKTERIÁLNÍ PRO PARENTERÁLNÍ PODÁNÍ (4-6 LAHVIČEK)</t>
  </si>
  <si>
    <t>Nezahrnuty několikadenní kultivace.</t>
  </si>
  <si>
    <t>BAKTERIÁLNÍ STOCK VAKCÍNA PRO PARENTERÁLNÍ PODÁNÍ (4-6 LAHVIČEK)</t>
  </si>
  <si>
    <t>AUTOVAKCÍNA BAKTERIÁLNÍ PRO PERORÁLNÍ PODÁNÍ (4-6 LAHVIČEK)</t>
  </si>
  <si>
    <t>BAKTERIÁLNÍ STOCK VAKCÍNA PRO PERORÁLNÍ PODÁNÍ (4-6 LAHVIČEK)</t>
  </si>
  <si>
    <t>PŘÍPRAVA AUTOSÉRA (4-6 LAHVIČEK)</t>
  </si>
  <si>
    <t>PŘÍPRAVA DIAGNOSTICKÝCH BAKTERIÁLNÍCH ANTIGENŮ PRO KOŽNÍ TESTY</t>
  </si>
  <si>
    <t>IZOLACE MONONUKLEÁRŮ Z PERIFERNÍ KRVE GRADIENTOVOU CENTRIFUGACÍ PRO TYPIZACI</t>
  </si>
  <si>
    <t>Včetně promytí a standardizace počtu buněk. Počítáno na 5 ml výchozího materiálu.</t>
  </si>
  <si>
    <t>IZOLACE MONONUKLEÁRŮ Z PERIFERNÍ KRVE GRADIENTOVOU CENTRIFUGACÍ PRO KULTIVACE</t>
  </si>
  <si>
    <t>Včetně promytí a standardizace počtu buněk. Počítáno na 5 ml výchozího materiálu a sterilní práci.</t>
  </si>
  <si>
    <t>ZVLÁŠTĚ NÁROČNÉ IZOLACE BUNĚK GRADIENTOVOU CENTRIFUGACÍ (Z PERIFERNÍ KRVE,  JINÝCH TĚLNÍCH TEKUTIN A LAVÁŽÍ)</t>
  </si>
  <si>
    <t>Včetně promytí a standardizace počtu buněk. Počitáno na 5 ml výchozího materiálu a sterilní práci s úpravou na malé koncentrace buněk.</t>
  </si>
  <si>
    <t>IZOLACE LEUKOCYTŮ SEDIMETACÍ (BUFFY COAT)</t>
  </si>
  <si>
    <t>Včetně promytí a standardizace počtu buněk. Počítáno na 5 ml výchozího materiálu. Výkon je možno užít pro odbornost 802 pouze s výkonem nebo výkony k průkazu intracelulárně uložených patogenů.</t>
  </si>
  <si>
    <t>DVOUSTUPŇOVÁ IZOLACE GRANULOCYTŮ</t>
  </si>
  <si>
    <t>IMUNOFENOTYPIZACE BUNĚČNÝCH SUBPOPULACÍ DLE POVRCHOVÝCH ZNAKŮ -  FLUORESCENČNÍ MIKROSKOPIE</t>
  </si>
  <si>
    <t>IMUNOFENOTYPIZACE BUNĚČNÝCH SUBPOPULACÍ DLE POVRCHOVÝCH ZNAKŮ - PRŮTOKOVÁ CYTOMETRIE</t>
  </si>
  <si>
    <t>STANOVENÍ ZASTOUPENÍ T A B LYMFOCYTŮ ROZETOVÝMI TESTY</t>
  </si>
  <si>
    <t>Nezapočítány inkubace 16 - 24 hodin.</t>
  </si>
  <si>
    <t>STANOVENÍ METABOLICKÉ AKTIVITY LEUKOCYTŮ CHEMILUMINISCENČNÍM TESTEM (NESTIMULOVANÉ NEBO JEDNO STIMULANS)</t>
  </si>
  <si>
    <t>Kalkulováno na jednu kontrolu nebo jednu koncentraci jednoho stimulans. Nezapočítány inkubace delší než 30 minut.</t>
  </si>
  <si>
    <t>STANOVENÍ METABOLICKÉ AKTIVITY LEUKOCYTŮ NBT TESTEM Z PLNÉ KRVE (NESTIMULOVANÉ NEBO JEDNO STIMULANS)</t>
  </si>
  <si>
    <t>Kalkulováno na nestimulovanou kontrolu nebo jednu koncentraci jednoho stimulans. Nezapočítány inkubace delší než 30 minut.</t>
  </si>
  <si>
    <t>STANOVENÍ METABOLICKÉ AKTIVITY LEUKOCYTŮ INT TESTEM ZE SEPAROVANÝCH PMN (NESTIMULOVANÉ NEBO JEDNO STIMULANS)</t>
  </si>
  <si>
    <t>Kalkulováno na nestimulovanou kontrolu nebo jednu koncentraci jednoho stimulans. Nezapočítány inkubace delší než 30 min.</t>
  </si>
  <si>
    <t>STANOVENÍ FAGOCYTÁRNÍ AKTIVITY LEUKOCYTŮ INGESCÍ PARTIKULÍ (JEDEN SUBSTRÁT)</t>
  </si>
  <si>
    <t>Kalkulováno na jeden substrát bez stimulace. Nezahrnuty inkubace delší než 30 minut.</t>
  </si>
  <si>
    <t>STANOVENÍ OPSONOFAGOCYTÁRNÍHO INDEXU INGESCÍ MIKROORGANISMŮ (JEDEN MIKROB)</t>
  </si>
  <si>
    <t>Kalkulováno na jedno stimulans. Nezahrnuty inkubace delší než 30 minut.</t>
  </si>
  <si>
    <t>BAKTERICIDNÍ TEST (JEDEN MIKROB)</t>
  </si>
  <si>
    <t>Nezahrnuty inkubace 18-24 hodin. Kalkulováno na jeden mikrob.</t>
  </si>
  <si>
    <t>STANOVENÍ CHEMOTAKTICKÉ AKTIVITY LEUKOCYTŮ</t>
  </si>
  <si>
    <t>Kalkulováno na kontrolu nebo jednu koncentraci jednoho stimulans.</t>
  </si>
  <si>
    <t>TEST INHIBICE ADHERENCE LEUKOCYTŮ (JEDEN ANTIGEN)</t>
  </si>
  <si>
    <t>Kalkulováno na jeden antigen, nezahrnuty inkubace delší než 30 min.</t>
  </si>
  <si>
    <t>TEST BLASTICKÉ TRANSFORMACE LYMFOCYTŮ (NESTIMULOVANÝ NEBO 1 MITOGEN NEBO 1 ANTIGEN V 1 KONCENTRACI)</t>
  </si>
  <si>
    <t>Nezahrnuty inkubace 80 hodin. Kalkulace na jednu koncentraci jednoho mitogenu, nebo jednu kontrolu.</t>
  </si>
  <si>
    <t>KULTIVACE PRO PRŮKAZ PRODUKCE IMUNOGLOBULINŮ A CYTOKINŮ (NESTIMULOVANÁ NEBO 1 MITOGEN NEBO 1 ANTIGEN)</t>
  </si>
  <si>
    <t>Nezahrnuje separaci, promytí buněk a standardizaci buněčné suspenze. Nezapočítána doba několikadenní kultivace. Kalkulováno na jednu koncentraci jednoho mitogenu, nebo jednu kontrolu.</t>
  </si>
  <si>
    <t>PRŮKAZ CYTOTOXICKÝCH BUNĚK LYTICKÝM TESTEM S BUŇKAMI ZNAČENÝMI 51Cr</t>
  </si>
  <si>
    <t>IN VITRO TEST NA UVOLNĚNÍ HISTAMINU PO STIMULACI (JEDNO STIMULANS, JEDNA KONCENTRACE)</t>
  </si>
  <si>
    <t>Nezahrnuje inkubace delší než 30 minut. Kalkulace pro jednu koncentraci stimulans.</t>
  </si>
  <si>
    <t>NUKLEOLÁRNÍ TEST (SMETANA)</t>
  </si>
  <si>
    <t>PENETRACE SPERMIÍ OVULAČNÍM HLENEM (KREMERŮV TEST)</t>
  </si>
  <si>
    <t>URČOVÁNÍ PROTITROFOBLASTOVÝCH CYTOKINŮ U INFERTILNÍCH ŽEN</t>
  </si>
  <si>
    <t>Test měří u infertilních žen protifotoblastovou aktivitu produktu periferních mononukleárních leukocitů po kultivaci se spermiemi partnera a s buňkami trofoblastové linie. Hodnotí se mírou potlačení proliferace buněk trofoblastové linie in vitro.  Test j</t>
  </si>
  <si>
    <t>URČOVÁNÍ EMBRYOTOXICKÝCH CYTOKINŮ U INFERTILNÍCH ŽEN</t>
  </si>
  <si>
    <t>Test měří u infertilních žen embryotoxickou aktivitu produktu periferních mononukleárních leukocytů po kultivaci se spermiemi partnera. Embryotoxická aktivita se hodnotí testem in vivo  in vitro. Test je možno provést maximálně 3x za těhotenství.</t>
  </si>
  <si>
    <t>INTERPRETACE SOUBORU IMUNOLOGICKÝCH LABORATORNÍCH VYŠETŘENÍ LABORATORNÍM PRACOVNÍKEM - LÉKAŘEM SPECIALISTOU V OBORU LÉKAŘSKÉ IMUNOLOGIE, PÍSEMNÁ</t>
  </si>
  <si>
    <t>Na žádost ošetřujícího lékaře.</t>
  </si>
  <si>
    <t>TELEFONICKÁ KONZULTACE K IMUNOLOGICKÉMU LABORATORNÍMU VYŠETŘENÍ LABORATORNÍM PRACOVNÍKEM - SPECIALISTOU V OBORU LÉKAŘSKÉ IMUNOLOGIE</t>
  </si>
  <si>
    <t>S dodatečným záznamem v dokumentaci.</t>
  </si>
  <si>
    <t>STANOVENÍ KONCENTRACE PROCALCITONINU</t>
  </si>
  <si>
    <t>Procalcitonin (PCT) je diagnostický parametr, který slouží k včasné diagnostice, prognostice, monitorování průběhu a léčby systémových septických stavů způsobených bakteriální infekcí a odlišení těchto stavů od jiných febrilních onemocnění a komplikací.</t>
  </si>
  <si>
    <t>STANOVENÍ ANTIGENU HELICOBACTER PYLORI VE STOLICI</t>
  </si>
  <si>
    <t>Test slouží k diagnostice a monitirování terapie infekce GIT H. pylori.</t>
  </si>
  <si>
    <t>IMUNOANALYTICKÉ STANOVENÍ MANAN VÁZAJÍCÍHO PROTEINU (MBP) V SÉRU</t>
  </si>
  <si>
    <t>DETEKCE AUTOPROTILÁTEK METODOU NEPŘÍMÉ IMUNOFLUORESCENCE</t>
  </si>
  <si>
    <t>Výkon je vyčleněn pro detekci a stanovení těch autoprotilátek metodou nepřímé imunofluorescence, jejichž stanovení není v seznamu zdravotních výkonů s bodovými hodnotami specifikováno samostatně.</t>
  </si>
  <si>
    <t>IMUNOANALYTICKÉ STANOVENÍ AUTOPROTILÁTEK PROTI LKM-1 AUTOANTIGENU</t>
  </si>
  <si>
    <t>Kalkulováno pro jeden izotyp protilátky.</t>
  </si>
  <si>
    <t>IMUNOANALYTICKÉ STANOVENÍ AUTOPROTILÁTEK PROTI BETA-2-GLYKOPROTEINU</t>
  </si>
  <si>
    <t>IMUNOANALYTICKÉ STANOVENÍ AUTOPROTILÁTEK PROTI SPECIFICKÝM ANTIGENŮM JATERNÍ TKÁNĚ</t>
  </si>
  <si>
    <t>Určeno pro dif. dg autoimunitních jaterních chorob (stanovení jaterních antigenů typu  SLA/LP, LC-1, ASGPR, atd.) Kalkulováno pro jeden izotyp a jednu antigenní specifitu autoprotilátky. Výkon vázat pouze na  specializovaná pracoviště provádějící mikrosk</t>
  </si>
  <si>
    <t>AUTOPROTILÁTKY PROTI GAD</t>
  </si>
  <si>
    <t>Vyšetření autoprotilátek proti dekarboxyláze kyseliny glutamové imunoanalytickou metodou.</t>
  </si>
  <si>
    <t>AUTOPROTILÁTKY PROTI ICA</t>
  </si>
  <si>
    <t>Imunoanalytické stanovení autoprotilátek proti ostrůvkům pankratu (ICA - Islet Cell Antibodies) ve vzorcích biologického materiálu.</t>
  </si>
  <si>
    <t>AUTOPROTILÁTKY IA2</t>
  </si>
  <si>
    <t>Imunoanalytické stanovení autoprotilátek proti tyrozinové fosfatáze (IA2) ve vzorcích biologického materiálu.</t>
  </si>
  <si>
    <t>STANOVENÍ HLADIN REVMATOIDNÍHO FAKTORU (RF) NEFELOMETRICKY, TURBIDIMETRICKY</t>
  </si>
  <si>
    <t>Imunochemické stanovení antiimunoglobulinových protilátek (zpravidla třídy IgM).</t>
  </si>
  <si>
    <t>STANOVENÍ HLADIN ANTISTREPTOLYZINU O (ASLO) NEFELOMETRICKY, TURBIDIMETRICKY</t>
  </si>
  <si>
    <t>Imunochemické stanovení protilátek proti streptolyzinu O.</t>
  </si>
  <si>
    <t>STANOVENÍ FAGOCYTÁRNÍ AKTIVITY METODOU PRŮTOKOVÉ CYTOMETRIE</t>
  </si>
  <si>
    <t>Zahrnuta nestimulovaná kontrola. Nezahrnuty inkubace delší než 30 minut.</t>
  </si>
  <si>
    <t>STANOVENÍ OXYDATIVNÍHO VZPLANUTÍ GRANULOCYTŮ METODOU PRŮTOKOVÉ CYTOMETRIE</t>
  </si>
  <si>
    <t>Kalkulace na jedno stanovení bez stimulace nebo jedno stanovení po stimulaci, vykazováno násobně, podle uspořádání testu.</t>
  </si>
  <si>
    <t>SCREENING PROTILÁTEK NA PANELU 30 DÁRCŮ POMOCÍ DTT</t>
  </si>
  <si>
    <t>Základní imunologické vyšetření charakteru IgG, IgM anti-HLA protilátek před transplantací. Výkon vázat pouze na transplantační centra.</t>
  </si>
  <si>
    <t>URČENÍ SPECIFICITY ANTI-HLA PROTILÁTEK V SÉRU METODOU EIA - ZÁKLADNÍ SET</t>
  </si>
  <si>
    <t>Senzitivní metodika pro přesné určení specificity anti-HLA protilátek u pacientů před a po orgánové transplantaci. Provádí se jen u vybraných pacientů patřících do rizikových skupin (opakované transplantace, příbuzenské transplantace). Výkon vázat pouze</t>
  </si>
  <si>
    <t>URČENÍ SPECIFICITY ANTI-HLA PROTILÁTEK V SÉRU METODOU EIA - STANDARDNÍ SET</t>
  </si>
  <si>
    <t>FACS CROSS MATCH (FCXM) PRO TRANSPLANTACE LEDVINY</t>
  </si>
  <si>
    <t>FACS cross match (FCXM) je senzitivní metodika pro detekci protilátek proti antigenům dárce ledviny. Provádí se pouze u pacientů patřících do rizikových skupin (opakované transplantace, příbuzenské transplantace). Výkon vázat pouze na transplantační cent</t>
  </si>
  <si>
    <t>IMUNOCYTOCHEMICKÝ NEBO IMUNOFLUORESCENČNÍ PRŮKAZ INFEKČNÍHO AGENS V BIOLOGICKÉM MATERIÁLU</t>
  </si>
  <si>
    <t>Výkon se používá k průkazu antigenu infekčního agens (např. průkaz časného antigenu CMV ) především u pacientů po orgánových transplantacích. Výkon omezit pouze na odb. 813 - transplantační centra  a centra pečující o pacienty s imunodeficity.</t>
  </si>
  <si>
    <t>IMUNOANALYTICKÉ STANOVENÍ AUTOPROTILÁTEK PROTI TKÁŇOVÉ TRANSGLUTAMINÁZE</t>
  </si>
  <si>
    <t>Kalkulováno pro jeden izotyp (imunoglobulinovou třídu) protilátky. Výkon vázat pouze na pracoviště odb. 813 provádějící mikroskopickou imunofluorescenční diagnostiku  coeliakie. I</t>
  </si>
  <si>
    <t>IMUNOANALYTICKÉ STANOVENÍ AUTOPROTILÁTEK</t>
  </si>
  <si>
    <t>Výkon je určen pro stanovení autoprotilátek, které nemají v Seznamu zdravotních výkonů samostatný kód. Výkon vázat pouze na pracoviště odb. 813 provádějící mikroskopické imunofluorescenční vyšetření autoprotilátek. Kalkulováno pro jeden izotyp (imunoglob</t>
  </si>
  <si>
    <t>STANOVENÍ SPECIFICKÉHO IgE PROTI SMĚSI INHALAČNÍCH A/NEBO POTRAVINOVÝCH ALERGENŮ</t>
  </si>
  <si>
    <t>Stanovení specifického IgE proti směsi alergenů metodou EIA, FEIA, LEIA. Vázat pouze na specializované pracoviště odb. 813. Kalkulováno na 1 směs alergenů.</t>
  </si>
  <si>
    <t>IMUNOANALYTICKÉ STANOVENÍ BIOMARKERŮ NEURODEGENERATIVNÍCH ONEMOCNĚNÍ CENTRÁLNÍHO NERVOVÉHO SYSTÉMU V MOZKOMÍŠNÍM MOKU</t>
  </si>
  <si>
    <t>Výkon slouží pro diferenciální diagnostiku vaskulární a Alzheimerovy demence. Kalkulováno pro jeden biomarker (tau protein, fosforylovaný tau protein, beta-amyloid aj.). Výkon není určen pro diagnostiku prionóz.</t>
  </si>
  <si>
    <t>KVANTITATIVNÍ STANOVENÍ KALPROTEKTINU VE STOLICI</t>
  </si>
  <si>
    <t>Kvantitativní stanovení kalprotektinu ve vzorku stolice imunochemickou metodou.</t>
  </si>
  <si>
    <t>STANOVENÍ TRYPTÁZY METODOU ENZYMOVÉ ANALÝZY EIA</t>
  </si>
  <si>
    <t>Určeno pro diagnostiku anafylaxe a mastocytózy.</t>
  </si>
  <si>
    <t>STANOVENÍ AKTIVITY KOMPLEMENTU LEKTINOVOU CESTOU</t>
  </si>
  <si>
    <t>MOLEKULÁRNĚ GENETICKÁ TYPIZACE JEDNOHO HLA GENU (LOKUSU) NA ÚROVNI NÍZKÉHO ROZLIŠENÍ</t>
  </si>
  <si>
    <t>Výkon se provádí pomocí techniky polymerázové řetězové reakce (PCR)se sekvenčně specifickými primery (PCR-SSP) nebo PCR se sekvenčně specifickými oligosondami (PCR-SSO); obě metody jsou rovnocenné. Výkon vykazují specializované lab. Při transp.cen..</t>
  </si>
  <si>
    <t>MOLEKULÁRNE GENETICKÁ TYPIZACE JEDNOHO HLA GENU (LOKUSU) NA ÚROVNI VYSOKÉHO ROZLIŠENÍ</t>
  </si>
  <si>
    <t>Výkon se provádí pomocí techniky polymerázové řetězové reakce (PCR) se sekvenčně specifickými primery (PCR-SSP) nebo metodou přímého sekvenování (SBT) nebo metodou sekvenování příští generace (NGS); všechny metody jsou rovnocenné..</t>
  </si>
  <si>
    <t>STANOVENÍ PROTILÁTEK PROTI HLA ANTIGENŮM XMAP TECHNOLOGIÍ - ZÁKLADNÍ SET</t>
  </si>
  <si>
    <t>Detekce anti-HLA protilátek pomocí xMAP technologií se provádí u pacientů před zařazením do čekací listiny na transplantaci orgánů a u rizikových pacientů po transplantaci pro diagnostiku protilátkami zprostředkované rejekce.</t>
  </si>
  <si>
    <t>STANOVENÍ SPECIFITY ANTI-HLA PROTILÁTEK XMAP TECHNOLOGIÍ - STANDARDNÍ SET</t>
  </si>
  <si>
    <t>Provádí se pro důkladnou analýzu specifity protilátek u pacientů patřících do rizikových skupin a pozitivních v  základním xMAP setu. Výkon se váže pouze na transplantační centra.</t>
  </si>
  <si>
    <t>814</t>
  </si>
  <si>
    <t>KONZULTACE OŠETŘUJÍCÍHO LÉKAŘE TOXIKOLOGEM</t>
  </si>
  <si>
    <t>Upřesnění anamnestických a klinických údajů o pacientovi podstatných pro usměrnění systematiky analytických postupů.</t>
  </si>
  <si>
    <t>STANOVENÍ KOVŮ SPEKTROFOTOMETRICKY PO MINERALIZACI BIOLOGICKÉHO VZORKU</t>
  </si>
  <si>
    <t>Stanovení kovů spektrofotometricky po mineralizaci a složitější úpravě vzorku (arsen, rtuť, měď a.j.)</t>
  </si>
  <si>
    <t>MIKROSKOPICKÉ URČENÍ HUB A ROSTLIN - STATIM</t>
  </si>
  <si>
    <t>Determinace hub a rostlin mikroskopicky v čerstvém a suchém rostlinném materiálu, v žaludečním a střevním obsahu, houbovém pokrmu. Statimovým vyšetřením se rozumí zahájení analýz okamžitě po převzetí vzorku laboratoří.</t>
  </si>
  <si>
    <t>PRŮKAZ IONTŮ KLASICKÝM ANALYTICKÝM POSTUPEM - STATIM</t>
  </si>
  <si>
    <t>Průkaz kationtů a aniontů ve vzorku na základě skupinových reakcí podle systematického analytického postupu. Statimovým vyšetřením se rozumí zahájení analýz okamžitě po převzetí vzorku laboratoří.</t>
  </si>
  <si>
    <t>STANOVENÍ LÁTEK SPEKTROFOTOMETRICKY PO JEDNODUCHÉ ÚPRAVĚ VZORKU - STATIM</t>
  </si>
  <si>
    <t>Stanovení koncentrace např. karboxyhemoglobinu, methemoglobinu, sulfhemoglobinu v krvi po jednoduché přípravě vzorku pro spektrofotometrickou analýzu. Statimovým vyšetřením se rozumí zahájení analýz okamžitě po převzetí vzorku laboratoří.</t>
  </si>
  <si>
    <t>STANOVENÍ EXTRAKTIVNÍCH LÁTEK PLYNOVOU CHROMATOGRAFIÍ - STATIM</t>
  </si>
  <si>
    <t>Stanovení specifikovaných extraktivních látek, např. léčiv, drog, glykolů aj. pomocí plynové chromatografie (GC) po specifické úpravě biologického vzorku. Statimovým vyšetřením se rozumí zahájení analýz okamžitě po převzetí vzorku laboratoří.</t>
  </si>
  <si>
    <t>EXTRAKTIVNÍ LÁTKY - CÍLENÝ PRŮKAZ CHROMATOGRAFIÍ NA TENKÉ VRSTVĚ - STATIM</t>
  </si>
  <si>
    <t>Průkaz předem specifikované látky (např. léčivo, droga) metodou tenkovrstevné chromatografie (TLC) po izolaci z biologického materiálu. Statimovým vyšetřením se rozumí zahájení analýz okamžitě po převzetí vzorku laboratoří.</t>
  </si>
  <si>
    <t>EXTRAKTIVNÍ LÁTKY - PRŮKAZ CHROMATOGRAFIÍ NA TENKÉ VRSTVĚ V TĚLNÍCH TEKUTINÁCH - STATIM</t>
  </si>
  <si>
    <t>Záchyt a identifikace neznámých látek (např. léčiv, drog) systémem tenkovrstevné chromatografie (TLC) s barevnými detekcemi po jejich izolaci ze vzorku. Statimovým vyšetřením se rozumí zahájení analýz okamžitě po převzetí vzorku laboratoří.</t>
  </si>
  <si>
    <t>TĚKAVÉ LÁTKY - PRŮKAZ PLYNOVOU CHROMATOGRAFIÍ -  STATIM</t>
  </si>
  <si>
    <t>Průkaz přítomnosti neznámých těkavých látek (např. organických rozpouštědel) v biologickém vzorku systematickými postupy plynové chromatografie (GC). Statimovým vyšetřením se rozumí zahájení analýz okamžitě po převzetí vzorku laboratoří.</t>
  </si>
  <si>
    <t>ETHANOL - SPECIFICKÉ STANOVENÍ PLYNOVOU CHROMATOGRAFIÍ - STATIM</t>
  </si>
  <si>
    <t>Specifické stanovení ethanolu v biologickém vzorku pomocí plynové chromatograie (GC). Statimovým vyšetřením se rozumí zahájení analýz okamžitě po převzetí vzorku laboratoří.</t>
  </si>
  <si>
    <t>EXTRAKTIVNÍ LÁTKY - CÍLENÝ PRŮKAZ PLYNOVOU CHROMATOGRAFIÍ - STATIM</t>
  </si>
  <si>
    <t>Průkaz přítomnosti předem specifikované extraktivní látky, např. léčiva, drogy, glykolu aj. ve vzorku pomocí systematických postupů plynové chromatografie (GC) po specifické úpravě vzorku. Statimovým vyšetřením se rozumí zahájení analýz okamžitě po převz</t>
  </si>
  <si>
    <t>DROGY A LÉČIVA - CÍLENÝ IMUNOCHEMICKÝ ZÁCHYT - STATIM</t>
  </si>
  <si>
    <t>Imunochemický orientační záchyt specifikované skupiny látek v biologickém materiálu. Statimovým vyšetřením se rozumí zahájení analýz okamžitě po převzetí vzorku laboratoří.</t>
  </si>
  <si>
    <t>DROGY A LÉČIVA - CÍLENÝ IMUNOCHEMICKÝ ZÁCHYT</t>
  </si>
  <si>
    <t>Imunochemický orientační záchyt skupiny látek v biologickém materiálu.</t>
  </si>
  <si>
    <t>IDENTIFIKACE NEZNÁMÉ LÁTKY POMOCÍ PLYNOVÉ CHROMATOGRAFIE S HMOTOVOU SPEKTROMETRIÍ (GC-MS)</t>
  </si>
  <si>
    <t>Detekce a identifikace neznámé látky ve vzorku zpracovaném specifickými postupy pomocí plynové chromatografie s hmotovou spektrometrií (GC - MS.</t>
  </si>
  <si>
    <t>STANOVENÍ LÁTEK POLAROGRAFICKY PO VÍCESTUPŇOVÉ ÚPRAVĚ VZORKU</t>
  </si>
  <si>
    <t>Stanovení látek polarograficky po vícestupňové úpravě vzorku. Stanovení např. olova, thalia, kadmia.</t>
  </si>
  <si>
    <t>ETHANOL - SPECIFICKÉ STANOVENÍ PLYNOVOU CHROMATOGRAFIÍ</t>
  </si>
  <si>
    <t>Specifické stanovení ethanolu v biologickém vzorku pomocí plynové chromatografie (GC).</t>
  </si>
  <si>
    <t>EXTRAKTIVNÍ LÁTKY - CÍLENÝ PRŮKAZ KAPALINOVOU CHROMATOGRAFIÍ S DETEKCÍ DIODOVÉHO POLE</t>
  </si>
  <si>
    <t>Průkaz přítomnosti předem specifikované látky, např. léčiva, drogy, ve vzorku pomocí vysoce účinné kapalinové chromatografie s detekcí diodového pole (HPLC - DAD) po extrakci specifickými postupy.</t>
  </si>
  <si>
    <t>EXTRAKTIVNÍ LÁTKY - CÍLENÝ PRŮKAZ PLYNOVOU CHROMATOGRAFIÍ</t>
  </si>
  <si>
    <t>Průkaz přítomnosti předem specifikované extraktivní látky, např. léčiva, drogy, glykolu aj.. Ve vzorku pomocí systematických postupů plynové chromatografie (GC) po specifické úpravě vzorku.</t>
  </si>
  <si>
    <t>EXTRAKTIVNÍ LÁTKY - CÍLENÝ PRŮKAZ CHROMATOGRAFIÍ NA TENKÉ VRSTVĚ</t>
  </si>
  <si>
    <t>Průkaz předem specifikované látky (např. léčivo, droga) metodou tenkovrstevné chromatografie (TLC) s barevnými detekcemi po izolaci z biologického materiálu.</t>
  </si>
  <si>
    <t>EXTRAKTIVNÍ LÁTKY - DENZITOMETRICKÉ STANOVENÍ</t>
  </si>
  <si>
    <t>Izolace specifikované látky, léčiva, drogy aj. z biologického vzorku, analýza extraktu pomocí HPTLC event. TLC detekce a stanovení analytů densitometrií při vhodné vlnové délce.</t>
  </si>
  <si>
    <t>EXTRAKTIVNÍ LÁTKY - PRŮKAZ V TĚLNÍCH TEKUTINÁCH CHROMATOGRAFIÍ NA TENKÉ VRSTVĚ</t>
  </si>
  <si>
    <t>Záchyt a identifikace neznámých látek (např. léčiv, drog) systémem tenkovrstevné chromatografie (TLC) s barevnými detekcemi po jejich izolaci ze vzorku.</t>
  </si>
  <si>
    <t>EXTRAKTIVNÍ LÁTKY - STANOVENÍ PLYNOVOU CHROMATOGRAFIÍ</t>
  </si>
  <si>
    <t>Stanovení specifikovaných extraktivních látek, např. léčiv, drog, glykolů aj. pomocí plynové chromatografie (GC) po specifické úpravě biologického vzorku.</t>
  </si>
  <si>
    <t>EXTRAKTIVNÍ LÁTKY - STANOVENÍ POMOCÍ KAPALINOVÉ CHROMATOGRAFIE</t>
  </si>
  <si>
    <t>Stanovení specifikovaných extraktivních látek, léčiv, drog aj. pomocí vysoce účinné kapalinové chromatografie (HPLC) po specifické úpravě biologického vzorku.</t>
  </si>
  <si>
    <t>STANOVENÍ FLUORIDŮ IONTOVĚ SELEKTIVNÍ ELEKTRODOU</t>
  </si>
  <si>
    <t>Stanovení fluoridů v biologickém vzorku iontově selektivní elektrodou.</t>
  </si>
  <si>
    <t>MIKROSKOPICKÉ URČENÍ HUB A ROSTLIN</t>
  </si>
  <si>
    <t>Determinace hub a rostlin mikroskopicky v čerstvém a suchém rostlinném materiálu, v žaludečním a střevním obsahu, houbovém pokrmu.</t>
  </si>
  <si>
    <t>IDENTIFIKACE NEZNÁMÉ LÁTKY POMOCÍ ULTRAFIALOVÝCH SPEKTER</t>
  </si>
  <si>
    <t>Identifikace neznámé látky po její izolaci ze vzorku na základě charakteristických vlastností jejího spektra v ultrafialové oblasti.</t>
  </si>
  <si>
    <t>IDENTIFIKACE NEZNÁMÉ LÁTKY POMOCÍ INFRAČERVENÝCH SPEKTER</t>
  </si>
  <si>
    <t>Identifikace neznámé látky po její izolaci ze vzorku a převedení do KBr tablety na základě charakteristických vlastností spektra v infračervené oblasti.</t>
  </si>
  <si>
    <t>PRŮKAZ IONTŮ KLASICKÝM ANALYTICKÝM POSTUPEM</t>
  </si>
  <si>
    <t>Průkaz kationtů a aniontů ve vzorku na základě skupinových reakcí podle systematického analytického postupu.</t>
  </si>
  <si>
    <t>STANOVENÍ PRVKU ATOMOVOU ABSORPČNÍ SPEKTROMETRIÍ S ELEKTROTERMÁLNÍ ATOMIZACÍ</t>
  </si>
  <si>
    <t>Stanovení specifikovaného prvku v biologickém vzorku pomocí atomové absorpční spektrometrie s elektrotermální atomizací po složité úpravě vzorku.</t>
  </si>
  <si>
    <t>STANOVENÍ LÁTEK POLAROGRAFICKY PO JEDNODUCHÉ ÚPRAVĚ VZORKU</t>
  </si>
  <si>
    <t>Stanovení látek polarograficky po jednoduché úpravě biologického vzorku, např. p-nitrofenol, trinitrotoluen a jiné nitrolátky.</t>
  </si>
  <si>
    <t>STANOVENÍ LÁTEK SPEKTROFOTOMETRICKY PO JEDNODUCHÉ ÚPRAVĚ VZORKU</t>
  </si>
  <si>
    <t>Stanovení koncentrace např. karboxyhemoglobinu, methemoglobinu, sulfhemoglobinu aj. v krvi po jednoduché přípravě vzorku pro spetrofotometrickou analýzu.</t>
  </si>
  <si>
    <t>STANOVENÍ LÁTEK SPEKTROFOTOMETRICKY PO SLOŽITÉ ÚPRAVĚ VZORKU</t>
  </si>
  <si>
    <t>Stanovení koncentrace např. kyanidů, paraquatu, fenolu, kyseliny mandlové, fenylglyoxylové, trichloroctové, trichloretanolu, sirouhlíku, aj. v biologickém vzorku po složité úpravě.</t>
  </si>
  <si>
    <t>TĚKAVÉ LÁTKY - PRŮKAZ PLYNOVOU CHROMATOGRAFIÍ</t>
  </si>
  <si>
    <t>Průkaz přítomnosti neznámých těkavých látek (např. organických rozpouštědel) v biologickém vzorku systematickými postupy plynové chromatografie (GC).</t>
  </si>
  <si>
    <t>LC-MS ANALÝZA PO JEDNODUCHÉ ÚPRAVĚ VZORKU</t>
  </si>
  <si>
    <t>Cílená analýza extraktních látek vysokoúčinnou kapalinovou chromatografií s hmotnostním detektorem (LC-MS) po jednoduché úpravě vzorku.</t>
  </si>
  <si>
    <t>ZPRACOVÁNÍ ORGÁNŮ PRO DALŠÍ ANALYTICKÉ POSTUPY</t>
  </si>
  <si>
    <t>Součástí výkonu je před dalšími extrakčními postupy deproteinace tělesných orgánů (např. játra, ledviny). Deproteinovaný filtrát (supernatant) je připraven k dalším analytickým postupům.</t>
  </si>
  <si>
    <t>TĚKAVÉ LÁTKY - STANOVENÍ PLYNOVOU CHROMATOGRAFIÍ</t>
  </si>
  <si>
    <t>Stanovení specifikovaných těkavých látek (např. organických rozpouštědel, alkoholů) v biologickém vzorku pomocí plynové chromatografie (GC).</t>
  </si>
  <si>
    <t>STANOVENÍ TĚKAVÝCH REDUKUJÍCÍCH LÁTEK</t>
  </si>
  <si>
    <t>Nespecifické stanovení ethanolu na základě stanovení sumy těkavých redukujících látek iodometrickou titrací dle Widmarka.</t>
  </si>
  <si>
    <t>IZOLACE LÁTKY PRO CÍLENÝ PRŮKAZ PLYNOVOU CHROMATOGRAFIÍ S HMOTOVOU SPEKTROMETRIÍ</t>
  </si>
  <si>
    <t>Cílená izolace látky z biologického materiálu, případně z jiné matrice, pro cílený průkaz metodou GC-MS. Předchází výkonu č. 92187 Extraktivní látky - cílený průkaz (kvalitativní vyšetření) plynovou chromatografií s hmotovou spektrometrií ((GC-MS)</t>
  </si>
  <si>
    <t>EXTRAKTIVNÍ LÁTKY - CÍLENÝ PRŮKAZ (KVALITATIVNÍ VYŠETŘENÍ) PLYNOVOU CHROMATOGRAFIÍ S HMOTOVOU SPEKTROMETRIÍ (GC-MS)</t>
  </si>
  <si>
    <t>Cílený průkaz (kvalitativní analýza) látky ve vzorku po její extrakci pomocí GC-MS. Navazuje na výkon č. 92185 Izolace látky pro cílený průkaz plynovou chromatografií s hmotovou spektrometrií.</t>
  </si>
  <si>
    <t>IZOLACE LÁTKY A PŘÍPRAVA KALIBRÁTORŮ PRO STANOVENÍ PLYNOVOU CHROMATOGRAFIÍ S HMOTOVOU SPEKTROMETRIÍ</t>
  </si>
  <si>
    <t>Izolace látky z biologického materiálu, případně z jiné matrice, příprava kalibrátorů pro stanovení metodou GC-MS. Předchází výkonu č. 92191 Extraktivní látky - stanovení (kvantitativní vyšetření) plynovou chromatografií s hmotovou spektrometrií (GC-MS)</t>
  </si>
  <si>
    <t>EXTRAKTIVNÍ LÁTKY - STANOVENÍ (KVANTITATIVNÍ VYŠETŘENÍ) PLYNOVOU CHROMATOGRAFIÍ S HMOTOVOU SPEKTROMETRIÍ (GC-MS)</t>
  </si>
  <si>
    <t>Stanovení (kvantitativní analýza) specifikovaných extraktivních látek ve vzorku po specifické úpravě vzorku pomocí GC-MS. Navazuje na výkon č. 92189 Izolace látky a příprava kalibrátorů pro stanovení plynovou chromatografií s hmotovou spektrometrií.</t>
  </si>
  <si>
    <t>815</t>
  </si>
  <si>
    <t>SPECIFICKÝ PROTEIN (SP 1)</t>
  </si>
  <si>
    <t>Imunoanalytické stanovení SP 1 ve vzorcích séra s využitím odpovídajícího detekčního zařízení.</t>
  </si>
  <si>
    <t>IMUNOGLOBULIN E (IGE) (RIA)</t>
  </si>
  <si>
    <t>Imunoanalytické stanovení koncentrace celkového iminoglobulinu E (IgE) v lidském séru s využitím odpovídajícího detekčního zařízení.</t>
  </si>
  <si>
    <t>FOLÁTY</t>
  </si>
  <si>
    <t>Imunoanalytické stanovení listové kyseliny v séru s využitím odpovídajícího detekčního zařízení.</t>
  </si>
  <si>
    <t>11-BETA-HYDROXYANDROSTENDION</t>
  </si>
  <si>
    <t>Imunoanalytické stanovení 11-BETA-hydroxyandrostendionu v séru, plazmě, nebo v plodové vodě, vyžadující extrakci s využitím odpovídajícího detekčního zařízení.</t>
  </si>
  <si>
    <t>STANOVENÍ MÉNĚ BĚŽNÝCH STEROIDNÍCH METABOLITŮ</t>
  </si>
  <si>
    <t>Imunoanalytické stanovení méně běžných, diagnosticky významných a v Seznamu výkonů zvlášť nezařazených steroidních metabolitů vyžadující kromě extrakce do organického rozpouštědla další separační krok, např. vysokoúčinnou kapalinovou chromatografii. V so</t>
  </si>
  <si>
    <t>SCREENING KONGENITÁLNÍ HYPOTHYREÓZY (SKH)</t>
  </si>
  <si>
    <t>Fluoroimunoanalytická metoda vyhledávání vrozené novorozenecké hypothyreózy v suché krevní kapce. Výkon lze v případě absence čísla pojištěnce (novorozence) při odběru vykazovat na číslo pojištěnky - matky, a to i opakovaně v případě vícečetného těhotens</t>
  </si>
  <si>
    <t>MĚŘENÍ PROTEINU ASOCIOVANÉHO S PANKREATITIDOU - PAP - (2. STUPEŇ NOVOROZENECKÉHO SCREENINGU CYSTICKÉ FIBRÓZY)</t>
  </si>
  <si>
    <t>Enzymoimunoanalytická metoda (ELISA) optimalizovaná pro analýzu PAP v suché krevní kapce ve druhém stupni vyhledávání cystické fibrózy.</t>
  </si>
  <si>
    <t>SCREENING KONGENITÁLNÍ ADRENÁLNÍ HYPERPLAZIE (CAH)</t>
  </si>
  <si>
    <t>Fluoroimunoanalytická metoda pro vyhledávání vrozené novorozenecké adrenální hyperplazie v suché krevní kapce. Výkon lze v případě absence čísla pojištěnce (novorozence) při odběru vykazovat na číslo pojištěnky - matky, a to i opakovaně v případě vícečet</t>
  </si>
  <si>
    <t>ALDOSTERON</t>
  </si>
  <si>
    <t>Imunoanalytické stanovení aldosteronu v plasmě (séru) nevyžadující extrakci s využitím odpovídajícího detekčního zařízení.</t>
  </si>
  <si>
    <t>ESTRIOL</t>
  </si>
  <si>
    <t>Imunoanalytické stanovení estriolu v plasmě (séru) nevyžadující extrakci s využitím odpovídajícího detekčního zařízení.</t>
  </si>
  <si>
    <t>FOLITROPIN (FSH)</t>
  </si>
  <si>
    <t>Imunoanalytické stanovení FSH v lidském séru s využitím odpovídajícího detekčního zařízení.</t>
  </si>
  <si>
    <t>KORTISOL</t>
  </si>
  <si>
    <t>Imunoanalytické stanovení kortisolu v plasmě (séru), případně v moči nebo ve slinách, nevyžadující extrakci s využitím odpovídajícího detekčního zařízení.</t>
  </si>
  <si>
    <t>LUTROPIN (LH)</t>
  </si>
  <si>
    <t>Imunoanalytické stanovení LH v lidském séru s využitím odpovídajícího detekčního zařízení.</t>
  </si>
  <si>
    <t>MYOGLOBIN V SÉRII</t>
  </si>
  <si>
    <t>Imunoanalytické stanovení myoglobinu ve vzorcích séra nebo plasmy s využitím odpovídajícího detekčního zařízení.</t>
  </si>
  <si>
    <t>PROGESTERON</t>
  </si>
  <si>
    <t>Imunoanalytické stanovení progesteronu v plasmě (séru), nevyžadující extrakci s využitím odpovídajícího detekčního zařízení.</t>
  </si>
  <si>
    <t>ADRENOKORTIKOTROPIN (ACTH)</t>
  </si>
  <si>
    <t>Imunoanalytické stanovení ACTH ve vzorcích plasmy (neheparinizované) s využitím odpovídajícího detekčního zařízení.</t>
  </si>
  <si>
    <t>KALCITONIN</t>
  </si>
  <si>
    <t>Imunoanalytické stanovení kalcitonimu ve vzorcích séra s využitím odpovídajícího detekčního zařízení.</t>
  </si>
  <si>
    <t>FOSFÁTY CYKLICKÉ</t>
  </si>
  <si>
    <t>Imunoanalytické stanovení c AMP, c GMP ve vzorcích séra, moče s využitím odpovídajícího detekčního zařízení.</t>
  </si>
  <si>
    <t>C-PEPTID</t>
  </si>
  <si>
    <t>Imunoanalytické stanovení c-peptidu v séru s využitím odpovídajícího detekčního zařízení.</t>
  </si>
  <si>
    <t>ENDORFINY</t>
  </si>
  <si>
    <t>Imunoanalytické stanovení beta-endorfinu ve vzorku séra, likvoru s využitím odpovídajícího detekčního zařízení.</t>
  </si>
  <si>
    <t>ESTRADIOL</t>
  </si>
  <si>
    <t>Imunoanalytické stanovení estradiolu v plazmě (séru), nevyžadující extrakci s využitím odpovídajícího detekčního zařízení.</t>
  </si>
  <si>
    <t>FERRITIN</t>
  </si>
  <si>
    <t>Imunoanalytické stanovení ferritinu v séru s využitím odpovídajícího detekčního zařízení.</t>
  </si>
  <si>
    <t>GASTRIN</t>
  </si>
  <si>
    <t>Imunoanalytické stanovení gastrinu v séru s využitím odpovídajícího detekčního zařízení.</t>
  </si>
  <si>
    <t>CHORIOGONADOTROPIN - BETA PODJEDNOTKA</t>
  </si>
  <si>
    <t>Imunoanalytické stanovení beta podjednotky hCG ve vzorcích séra s využitím odpovídajícího detekčního zařízení.</t>
  </si>
  <si>
    <t>CHORIOGONADOTROPIN - SPECIFICKÉ STANOVENÍ</t>
  </si>
  <si>
    <t>Imunoanalytické stanovení HCG ve vzorcích séra - onkologické indikace s využitím odpovídajícího detekčního zařízení.</t>
  </si>
  <si>
    <t>CHORIOGONADOTROPIN (HCG)</t>
  </si>
  <si>
    <t>Imunoanalytické stanovení lidského choriogonadotropinu v séru - gyn. indik. s využitím odpovídajícího detekčního zařízení.</t>
  </si>
  <si>
    <t>INZULÍN</t>
  </si>
  <si>
    <t>Imunoanalytické stanovení inzulínu ve vzorcích séra s využitím odpovídajícího detekčního zařízení. Omezení frekvence se netýká zátěžových testů.</t>
  </si>
  <si>
    <t>PROSTAGLANDINY</t>
  </si>
  <si>
    <t>Imunoanalytické stanovení prostaglandinů ve vzorcích séra a plasmy s využitím odpovídajícího detekčního zařízení.</t>
  </si>
  <si>
    <t>LECITINCHOLINESTERÁZA (LCAT)</t>
  </si>
  <si>
    <t>In vitro stanovení esterifikační rychlosti cholesterolu pomocí radioindikátoru na zařízení k měřění radioaktivity vzorků beta.</t>
  </si>
  <si>
    <t>NEURON - SPECIFICKÁ ENOLÁZA (NSE)</t>
  </si>
  <si>
    <t>Imunoanalytické stanovení NSE ve vzorcích lidského séra s využitím odpovídajícího detekčního zařízení.</t>
  </si>
  <si>
    <t>OSTEOKALCIN</t>
  </si>
  <si>
    <t>Imunoanalytické stanovení osteokalcinu ve vzorcích séra s využitím odpovídajícího detekčního zařízení.</t>
  </si>
  <si>
    <t>PARATHORMON</t>
  </si>
  <si>
    <t>Imunoanalytické stanovení C-PTH v séru s využitím odpovídajícího detekčního zařízení.</t>
  </si>
  <si>
    <t>STEROIDNÍ RECEPTORY</t>
  </si>
  <si>
    <t>Stanovení estradiolových nebo progesteronových receptorů ve vzorcích tkáně pomocí ligandové analýzy s využitím odpovídajícího detekčního zařízení.</t>
  </si>
  <si>
    <t>17-HYDROXYPROGESTERON</t>
  </si>
  <si>
    <t>Imunoanalytické stanovení 17-hydroxyprogesteronu v plasmě (séru) a v plodové vodě, vyžadující extrakci s využitím odpovídajícího detekčního zařízení.</t>
  </si>
  <si>
    <t>PROLAKTIN</t>
  </si>
  <si>
    <t>Imunoanalytické stanovení prolaktinu ve vzorcích séra s využitím odpovídajícího detekčního zařízení.</t>
  </si>
  <si>
    <t>PLAZMATICKÁ RENINOVÁ AKTIVITA (PRA)</t>
  </si>
  <si>
    <t>Imunoanalytické stanovení PRA s využitím odpovídajícího detekčního zařízení.</t>
  </si>
  <si>
    <t>SOMATOTROPIN (STH, HGH)</t>
  </si>
  <si>
    <t>Imunoanalytické stanovení somatotropinu v lidském séru s využitím odpovídajícího detekčního zařízení. Omezení frekvence se netýká zátěžových testů.</t>
  </si>
  <si>
    <t>SEXUÁLNÍ HORMONY VÁZAJÍCÍ GLOBULIN (SHBG)</t>
  </si>
  <si>
    <t>Imunoanalytické stanovení plasmatického transtportního globulinu specificky vázajícího sexuální hormony s využitím odpovídajícího detekčního zařízení.</t>
  </si>
  <si>
    <t>TRIJODTYRONIN CELKOVÝ (TT3)</t>
  </si>
  <si>
    <t>Imunoanalytické stanovení celkového trijodtyroninu s využitím odpovídajícího detekčního zařízení.</t>
  </si>
  <si>
    <t>TYROXIN CELKOVÝ (TT4)</t>
  </si>
  <si>
    <t>Imunoanalytické stanovení celkového tyroxinu s využitím odpovídajícího detekčního zařízení.</t>
  </si>
  <si>
    <t>TYROXIN VOLNÝ (FT4)</t>
  </si>
  <si>
    <t>Imunoanalytické stanovení volného tyroxinu ve vzorcích séra s využitím odpovídajícího detekčního zařízení.</t>
  </si>
  <si>
    <t>TESTOSTERON</t>
  </si>
  <si>
    <t>Imunoanalytické stanovení testosteronu v plasmě (séru), případně ve slinách, nevyžadující extrakci, s využitím odpovídajícího detekčního zařízení.</t>
  </si>
  <si>
    <t>THYMIDINKINÁZA</t>
  </si>
  <si>
    <t>Imunoanalytické stanovení (REA) thymidinkinázy ve vzorcích séra s využitím odpovídajícího detekčního zařízení.</t>
  </si>
  <si>
    <t>TYREOTROPIN (TSH)</t>
  </si>
  <si>
    <t>Imunoanalytické stanovení tyreotropinu ve vzorcích séra s využitím odpovídajícího detekčního zařízení.</t>
  </si>
  <si>
    <t>TROMBOGLOBULIN - BETA</t>
  </si>
  <si>
    <t>Imunoanalytické stanovení tromboglobulinu - beta v séru s využitím odpovídajícího detekčního zařízení.</t>
  </si>
  <si>
    <t>TYREOGLOBULIN (TG)</t>
  </si>
  <si>
    <t>Imunoanalytické stanovení tyreoglobulinu ve vzorcích séra s využitím odpovídajícího detekčního zařízení.</t>
  </si>
  <si>
    <t>TYROXIN VÁZAJÍCÍ GLOBULIN (TBG)</t>
  </si>
  <si>
    <t>Imunoanalytické stanovení TBG ve vzorcích séra s využitím odpovídajícího detekčního zařízení.</t>
  </si>
  <si>
    <t>VITAMIN B12</t>
  </si>
  <si>
    <t>Imunoanalytické stanovení vitaminu B12 v séru s využitím odpovídajícího detekčního zařízení.</t>
  </si>
  <si>
    <t>ALFA - 1 - FETOPROTEIN (AFP)</t>
  </si>
  <si>
    <t>Imunoanalytické stanovení AFP ve vzorcích séra s využitím odpovídajícího detekčního zařízení.</t>
  </si>
  <si>
    <t>AUTOPROTILÁTKY PROTI MIKROSOMÁLNÍMU ANTIGENU</t>
  </si>
  <si>
    <t>Imunoanalytické stanovení autoprotilátek proti mikrosomálnímu antigenu (tyroid. peroxidase) ve vzorcích séra s využitím odpovídajícího detekčního zařízení.</t>
  </si>
  <si>
    <t>INZULÍN PROTILÁTKY</t>
  </si>
  <si>
    <t>Imunoanalytické stanovení protilátek proti inzulínu ve vzorcích séra s využitím odpovídajícího detekčního zařízení.</t>
  </si>
  <si>
    <t>KARCINOEMBRYONÁLNÍ ANTIGEN (CEA)</t>
  </si>
  <si>
    <t>Imunoanalytické stanovení CEA v séru s využitím odpovídajícího detekčního zařízení.</t>
  </si>
  <si>
    <t>NÁDOROVÉ ANTIGENY CA - TYPU</t>
  </si>
  <si>
    <t>Imunoanalytické stanovení při vyšetření 1 nádorového antigenu CA - typu (CA 19-9, CA 15-3, CA 125, CA 50  a další) s využitím odpovídajícího detekčního zařízení.</t>
  </si>
  <si>
    <t>PROSTATICKÝ SPECIFICKÝ ANTIGEN (PSA)</t>
  </si>
  <si>
    <t>Imunoanalytické stanovení PSA v lidském séru s využitím odpovídajícího detekčního zařízení.</t>
  </si>
  <si>
    <t>ANTIGEN SQUAMÓZNÍCH NÁDOROVÝCH BUNĚK (SCC)</t>
  </si>
  <si>
    <t>Imunoanalytické stanovení SCC ve vzorcích séra s využitím odpovídajícího detekčního zařízení.</t>
  </si>
  <si>
    <t>TKÁŇOVÝ POLYPEPTIDICKÝ ANTIGEN (TPA)</t>
  </si>
  <si>
    <t>Imunoanalytické stanovení TPA ve vzorcích séra s využitím odpovídajícího detekčního zařízení.</t>
  </si>
  <si>
    <t>TYREOGLOBULIN AUTOPROTILÁTKY</t>
  </si>
  <si>
    <t>Imunoanalytické stanovení autoprotilátek proti tyreoglobulinu v séru s využitím odpovídajícího detekčního zařízení.</t>
  </si>
  <si>
    <t>STANOVENÍ ALFA-ADRENERGNÍCH RECEPTORŮ NA TROMBOCYTECH PŘÍPADNĚ DALŠÍCH KREVNÍCH ELEMENTECH</t>
  </si>
  <si>
    <t>Izolace a centrifugace trombocytů, inkubace trombocytů s různými koncentracemi znač. radioligandu 3H-yohimbinu, separace vázaného radioligandu filtrací, změření radioaktivity, výpočet počtu a afinity receptorů, zhodnocení výsledků.</t>
  </si>
  <si>
    <t>AUTOPROTILÁTKY PROTI RECEPTORŮM (hTSH)</t>
  </si>
  <si>
    <t>Imunoanalytické stanovení autoprotilátek proti receptorům hTSH na zařízení k měření radioaktivity vzorků gama.</t>
  </si>
  <si>
    <t>BETA-ANDRENERGNÍ RECEPTORY 1 BODOVOU METODOU</t>
  </si>
  <si>
    <t>Izolace lymfocytů, inkubace s radioligandem 3H-dihydroalprenololem v přítomnosti a nepřítomnosti nadbytku neznačeného ligandu (propranololu), změření radioaktivity navázané na lymfocyty, výpočet specifické vazby, zhodnocení výsledků.</t>
  </si>
  <si>
    <t>BETA-ANDRENERGNÍ RECEPTORY INTAKTNÍCH LYMFOCYTŮ</t>
  </si>
  <si>
    <t>Izolace lymfocytů, případně dalších krevních elementů, inkubace buněk s 6-8 koncentracemi radioligandu, zjištění nespecif. vazby pomocí chladného ligandu, oddělení navázané radioaktivity filtrací, změření radioaktivity, výpočet vazby a afinity receptorů.</t>
  </si>
  <si>
    <t>GLUKOKORTIKOIDNÍ RECEPTORY V LYMFOCYTECH</t>
  </si>
  <si>
    <t>Stanovení glukokortikoidních receptorů v lidských lymfocytech na základě stanovení specifické vazby značeného dexamethasonu.</t>
  </si>
  <si>
    <t>SENZITIVITA ADENYLÁTCYKLÁZOVÉHO SYSTÉMU LYMFOCYTŮ</t>
  </si>
  <si>
    <t>Izolace lymfocytů, jejich inkubace pro stanovení bazální a isoprenalinem a forskolinem stimulované adenylátcyklázové aktivity prostřednictvím jejího produktu cAMP.</t>
  </si>
  <si>
    <t>TRIJODTYRONIN VOLNÝ (FT3)</t>
  </si>
  <si>
    <t>Imunoanalytické stanovení koncentrace volného trijodtyroninu v lidském séru s využitím odpovídajícího detekčního zařízení</t>
  </si>
  <si>
    <t>OSTEÁZA (KOSTNÍ FRAKCE ALKALICKÉ FOSFATÁZY)</t>
  </si>
  <si>
    <t>Kvantitativní stanovení koncentrace kostní frakce alkalické fosfatázy v séru pomocí imunoanalytické metody.</t>
  </si>
  <si>
    <t>TELOPEPTID PROKOLAGENU I. TYPU: IC - TP</t>
  </si>
  <si>
    <t>Imunoanalytické stanovení koncentrace telopeptidu prokolagenu I. typu - IC - TP v lidském séru s využitím odpovídajícího detekčního zařízení.</t>
  </si>
  <si>
    <t>PROKOLAGEN I. TYPU: PI - CP</t>
  </si>
  <si>
    <t>Imunoanalytické stanovení koncentrace C-terminální frakce prokolagenu I. typu -  PI - CP v lidském séru s využitím odpovídajícího detekčního zařízení</t>
  </si>
  <si>
    <t>PROKOLAGEN III. TYPU: PIII - NP</t>
  </si>
  <si>
    <t>Imunoanalytické stanovení koncentrace N-terminální frakce prokolagenu III. typu - PIII - NP v lidském séru s využitím odpovídajícího detekčního zařízení.</t>
  </si>
  <si>
    <t>PROKOLAGEN I. TYPU: PI - NP</t>
  </si>
  <si>
    <t>Imunoanalytické stanovení koncentrace N-terminální frakce prokolagenu I. typu - PI - NP v lidském séru s využitím odpovídajícího detekčního zařízení.</t>
  </si>
  <si>
    <t>NTX</t>
  </si>
  <si>
    <t>Imunoanalytické stanovení degradačních produktů kolagenu typu I (N-terminální fragment telopeptidu) v moči.</t>
  </si>
  <si>
    <t>CROSSLAPS</t>
  </si>
  <si>
    <t>Imunoanalytické stanovení degradačních produktů kolagenu typu I (C-terminální fragment telopeptidu) v moči.</t>
  </si>
  <si>
    <t>NÁDOROVÝ ANTIGEN CA 72-4</t>
  </si>
  <si>
    <t>Imunoanalytické stanovení nádorového antigenu CA 72-4 ve vzorcích biologického materiálu.</t>
  </si>
  <si>
    <t>KARBOHYDRÁT-DEFICIENTNÍ TRANSFERIN (CDT)</t>
  </si>
  <si>
    <t>Stanovení karbohydrát-deficientního transferinu pomocí turbidimetrické imunoanalytické metody ve vzorcích séra. Vyjadřuje se jako podíl CDT vzhledem k množství celkového transferinu (%)</t>
  </si>
  <si>
    <t>CYFRA 21-1 (NÁDOROVÝ ANTIGEN, CYTOKERATIN FRAGMENT 19)</t>
  </si>
  <si>
    <t>Stanovení cytokeratinu fragmentu 19 (CYFRA 21-1) pomocí imunoanalytické metody ve vzorcích séra. Tento nádorový antigen je indiková u nádorů plic, dělohy a GIT. Vyjadřuje se v KU/l nebo v \mi g/l.</t>
  </si>
  <si>
    <t>VOLNÝ TESTOSTERON</t>
  </si>
  <si>
    <t>Stanovení koncentrace volného testosteronu ve vzorcích biologického materiálu imunoanalytickou metodou</t>
  </si>
  <si>
    <t>STANOVENÍ KONCENTRACE UBC (URINARY BLADDER CANCER)</t>
  </si>
  <si>
    <t>UBC je diagnostický parametr, který slouží k včasné diagnostice, prognostice a monitorování průběhu léčby urotheliálních nádorů močového měchýře</t>
  </si>
  <si>
    <t>STANOVENÍ KONCETRACE NÁDOROVÉHO ANTIGENU MOČOVÉHO MĚCHÝŘE (BTA)</t>
  </si>
  <si>
    <t>BTA je diagnostický parametr, který slouží k včasné diagnostice, prognostice a monoitorování průběhu léčby urothelialiálních nádorů močového měchýře</t>
  </si>
  <si>
    <t>TACROLIMUS (FK - 506) - JEDNOTLIVĚ NEBO V SÉRII</t>
  </si>
  <si>
    <t>Kvantitativní stanovení imunosupresiva FK - 506 (Tacrolimus) imunoanalyticky. Výkon indikován pro monitorování pacientů po transplantaci v transplantačních centrech</t>
  </si>
  <si>
    <t>STANOVENÍ IMUNOREAKTIVNÍHO TRYPSINOGENU (IRT) V SUCHÉ KREVNÍ KAPCE - NOVOROZENECKÝ SCREENING CYSTICKÉ FIBRÓZY</t>
  </si>
  <si>
    <t>Imunoanalytická metoda pro vyhledávání vrozené cystické fibrózy  na základě stanovení koncentrace imunoreaktivního trypsinogenu v suchých kapkách krve na filtračním papírku odebraných v rámci novorozeneckého screeningu. Výkon lze v případě absence čísla</t>
  </si>
  <si>
    <t>816</t>
  </si>
  <si>
    <t>ZHODNOCENÍ VÝMĚN SESTERSKÝCH CHROMATID V PERIFERNÍ KRVI</t>
  </si>
  <si>
    <t>Kultivace, zpracování a diferenční barvení sesterských chromatid, hodnocení výměn sesterských chromatid v cca 25 buňkách. (Zohledněno 10 % biolog. zapříčiněných kultur bez mitóz, tedy nelze vykazovat vyš. bez dosaženého výsledku).</t>
  </si>
  <si>
    <t>SEPARACE MATEŘSKÉ A PLODOVÉ TKÁNĚ PRO CHORIOVÉ BIOPSIE A PŘÍPRAVA NÁDOROVÉ TKÁNĚ PRO DALŠÍ VYŠETŘENÍ</t>
  </si>
  <si>
    <t>IN SITU HYBRIDIZACE LIDSKÉ DNA SE ZNAČENOU SONDOU</t>
  </si>
  <si>
    <t>Metoda FISH je určena k analýze vrozených a získaných chromozomových a/nebo genových odchylek v mitózách, v nedělících se interfázních jádrech a/nebo na tkáňových řezech za použití DNA sond pro specifické chromozomové struktury.</t>
  </si>
  <si>
    <t>ŠTĚPENÍ LIDSKÉ DNA RESTRIKČNÍM ENZYMEM A SOUTHERNŮV PŘENOS</t>
  </si>
  <si>
    <t>Štěpení vzorku DNA jedním restrikčním enzymem, elektroforetická kontrola štěpení, preparativní agarózová elektroforéza a přenos fragmentů na membránu.</t>
  </si>
  <si>
    <t>MEMBRÁNOVÁ HYBRIDIZACE LIDSKÉ DNA SE ZNAČENOU SONDOU</t>
  </si>
  <si>
    <t>Příprava hybridizační sondy (DNA nebo syntetický oligonukleotid), radioaktivní resp. neradioaktivní značení sondy, příprava membrány (příp. odmytí předešlé sondy), hybridizace se vzorkem, detekce značení, vyhodnocení a dokumentace.</t>
  </si>
  <si>
    <t>ELEKTROFORÉZA NUKLEOVÝCH KYSELIN V POLYAKRYLAMIDU</t>
  </si>
  <si>
    <t>Při elektroforéze nukleových kyselin se separují krátké a velmi krátké fragmenty nukleových kyselin na běžné elektroforéze obtížně separovatelné.</t>
  </si>
  <si>
    <t>RUTINNÍ VYŠETŘENÍ CHROMOZOMU Z PERIFERNÍ KRVE</t>
  </si>
  <si>
    <t>Kultivace, zpracování a diferenciační barvení lymfocytů periferní krve, zhodnocení karyotypu (z cca 10 metafází) přímo z mikroskopu a z počítačové analýzy obrazu. (Zohledněno 10 % kultur bez mitóz).</t>
  </si>
  <si>
    <t>VYŠETŘENÍ PROFAZICKÝCH CHROMOZOMŮ Z KRVE S PRUHOVÁNÍM</t>
  </si>
  <si>
    <t>Kultivace za použití synchronizační metody nebo látek zpomalujících kontrakci chromozomů, zpracování a diferenciační barvení, hodnocení prometafazických chromozomů (délky 850 pruhů v haploidní sadě) z cca 10 mitóz.</t>
  </si>
  <si>
    <t>ZHODNOCENÍ ZÍSKANÝCH ABERACÍ V PERIFERNÍ KRVI</t>
  </si>
  <si>
    <t>Kultivace, zpracování a klasické barvení lymfocytů, hodnocení 100 buněk numericky s evidencí získaných aberací (50 buněk u pacientů léčených cytostatiky, pacientů s FA nebo imunodeficiencí). (Zohledněno 10 % kultur bez hodnotitelných mitóz).</t>
  </si>
  <si>
    <t>RUTINNÍ VYŠETŘENÍ CHROMOZOMŮ Z PERIFERNÍ KRVE S RUTINNÍM PRUHOVÁNÍM - STATIM (EXTRA POSTUP)</t>
  </si>
  <si>
    <t>Kultivace, zpracování a diferenciační barvení lymfocytů periferní krve, zhodnocení karyotypu (z cca 10 metafází) přímo z mikroskopu a z počítačové analýzy v extrémně krátkém časovém úseku při přednostním hodnocení.</t>
  </si>
  <si>
    <t>VYŠETŘENÍ CHROMOZOMŮ Z KRVE BEZ STIMULACE FYTOHEMAGLUTININEM (PHA) S RUTINNÍM PRUHOVÁNÍM</t>
  </si>
  <si>
    <t>Kultivace, oddělené zpracování 2 kultur (48 a 72 hod.), diferenciační barvení a zhodnocení karyotypu (z cca 10 metafází) přímo z mikroskopu nebo z fotografií.</t>
  </si>
  <si>
    <t>RUTINNÍ VYŠETŘENÍ CHROMOZOMŮ Z KOSTNÍ DŘENĚ PŘÍMÉ S RUTINNÍM PRUHOVÁNÍM</t>
  </si>
  <si>
    <t>Zpracování kostní dřeně (přímo nebo po 24 hodinové kultivaci) diferenciační barvení a hodnocení karyotypu v cca 15 mitózách přímo z mikroskopu a pomocí počítačové analýzy obrazu. (Zohledněno 30 % kultur bez hodnotitel. výsledku).</t>
  </si>
  <si>
    <t>RUTINNÍ VYŠETŘENÍ KOSTNÍ DŘENĚ PŘÍMÉ A S KULTIVACÍ S RUTINNÍM PRUHOVÁNÍM</t>
  </si>
  <si>
    <t>Oddělené zpracování kultur přímé a/nebo po 24 hod. kultivaci, diferenciační barvení a hodnocení karyotypu z cca 15 mitóz pomocí počítačové analýzy obrazu.</t>
  </si>
  <si>
    <t>VYŠETŘENÍ PROMETAFAZICKÝCH CHROMOZOMŮ Z KOSTNÍ DŘENĚ</t>
  </si>
  <si>
    <t>Kultivace za použití synchronizační metody nebo látek zpomalujících kontrakci chromozomů, zprac. a diferenc. barvení, hodnocení prometafazických chromozomů (délky 850 pruhů v haploidní sadě) z cca 15 mitóz přímo z mikroskopu a z fotografií.</t>
  </si>
  <si>
    <t>VYŠETŘENÍ CHROMOZOMŮ Z KOSTNÍ DŘENĚ PŘÍMÉ A S KULTIVACÍ - STATIM</t>
  </si>
  <si>
    <t>Oddělené zpracování kultur (přímé a/nebo po 24 hod. kultivaci), diferenciační barvení a hodnocení karyotypu z cca 15 mitóz pomocí počítačové analýzy obrazu, okamžité nasazení kultury, přednostní hodnocení. (Zohledněno 30% kultur bez hodnotitelných mitóz)</t>
  </si>
  <si>
    <t>RUTINNÍ VYŠETŘENÍ CHROMOZOMŮ Z FETÁLNÍ KRVE</t>
  </si>
  <si>
    <t>Kultivace, zpracování a diferenciační barvení fetální krve, zhodnocení karyotypu u cca 10 metafází přímo z mikroskopu a z počítačové analýzy obrazu. (Zohledněno 10 % kultur bez mitóz).</t>
  </si>
  <si>
    <t>VYŠETŘENÍ CHROMOZOMŮ Z PLODOVÉ VODY</t>
  </si>
  <si>
    <t>Dlouhodobá kultivace, zpracování, diferenciační barvení amniových buněk, zhodnocení karyotypu v cca 20 mitózách dvou paralelních kultur (z toho 5 detailní analýzou) přímo z mikroskopu a systémem počítačové analýzy obrazu.</t>
  </si>
  <si>
    <t>VYŠETŘENÍ PROMETAFAZICKÝCH CHROMOZOMŮ Z PLODOVÉ VODY, Z TKÁNÍ DLOUHODOBĚ KULTIVOVANÝCH NEBO Z TKÁNÍ SOLIDNÍCH TUMORŮ</t>
  </si>
  <si>
    <t>Dlouhodobá kultivace s použitím látek zpomaluj. kontrakci chromozomů, zprac. adiferenc. barvení, hodnocení prometafazických chromozomů (délky 850 pruhů v haploidní sadě) v cca 15 mitózách přímo z mikroskopu a z fotografií.</t>
  </si>
  <si>
    <t>VYŠETŘENÍ CHROMOZOMŮ Z CHORIOVÉ TKÁNĚ PŘÍMO NEBO PO KRÁTKODOBÉ KULTIVACI</t>
  </si>
  <si>
    <t>Přímé zpracování nebo 24-hodinová kultivace, zpracování, diferenciační barvení buněk choriových klků, zhodnocení karyotypu v cca 20 mitózách (z toho 5 detailní analýzou) přímo z mikroskopu a systémem počítačové analýzy obrazu.</t>
  </si>
  <si>
    <t>VYŠETŘENÍ CHROMOZOMŮ Z CHORIOVÉ TKÁNĚ DLOUHODOBĚ KULTIVOVANÉ</t>
  </si>
  <si>
    <t>Dlouhodobá kultivace, zpracování, diferenciační barvení buněk choria, zhodnocení karyotypu v cca 20 mitózách (z toho 5 detailní analýzou) přímo z mikroskopu a systémem počítačové analýzy obrazu. (Zohledněno 10 % kultur bez hodnotitelných mitóz).</t>
  </si>
  <si>
    <t>VYŠETŘENÍ CHROMOZOMŮ Z TKÁNÍ DLOUHODOBĚ KULTIVOVANÝCH</t>
  </si>
  <si>
    <t>Dlouhodobá kultivace, zpracování, diferenciační barvení buněk, zhodnocení karyotypu v cca 20 mitózách (z toho 5 detailní analýzou) přímo z mikroskopu a systémem počítačové analýzy obrazu. (Zohledněno 10 % kultur bez hodnotitelných mitóz).</t>
  </si>
  <si>
    <t>G PRUHOVÁNÍ CHROMOZOMŮ</t>
  </si>
  <si>
    <t>Diferenciační G-pruhovací metoda (působení roztoku trypsinu nebo solných roztoků před vlastním obarvením) provedená navíc ke standardní metodě.</t>
  </si>
  <si>
    <t>Q PRUHOVÁNÍ CHROMOZOMŮ</t>
  </si>
  <si>
    <t>Fluorescenční barvení chromozomů provedené navíc ke standardní metodě.</t>
  </si>
  <si>
    <t>R PRUHOVÁNÍ CHROMOZOMŮ</t>
  </si>
  <si>
    <t>Diferenciační R pruhovací metoda (působení solných roztoků za vyšší teploty a vyššího pH) provedená navíc ke standardní metodě.</t>
  </si>
  <si>
    <t>BARVENÍ ORGANIZÁTORU JADÉRKA (NOR) STŘÍBREM</t>
  </si>
  <si>
    <t>Speciální barvicí technika pro průkaz organizátoru jadérka provedená navíc ke standardní pruhovací metodě.</t>
  </si>
  <si>
    <t>C PRUHOVÁNÍ CHROMOZOMŮ</t>
  </si>
  <si>
    <t>C pruhovací metoda (silná denaturace euchromatinových částí) provedená navíc ke standardní pruhovací metodě pro posouzení polymorfismů heterochromatinu.</t>
  </si>
  <si>
    <t>HODNOCENÍ DALŠÍCH MITÓZ</t>
  </si>
  <si>
    <t>Hodnocení navíc k základnímu vyšetření (buď 25 mitóz numericky nebo 10 strukturálně) pro posouzení mozaik, ověření klonů, ověření nebo vyloučení aberace, zjištění zlomů.</t>
  </si>
  <si>
    <t>ZHOTOVENÍ KARYOTYPU Z JEDNÉ MITÓZY</t>
  </si>
  <si>
    <t>Zhotovení a vyhodnocení karyotypu z jedné mitózy pomocí hodnocení přímo v mikroskopu a/nebo pomocí počítačové analýzy obrazu a jeho dokumentace.</t>
  </si>
  <si>
    <t>ŠTĚPENÍ DNA RESTRIKČNÍMI ENZYMY</t>
  </si>
  <si>
    <t>DNA se restrikčními enzymy štěpí ve specifických sekvencích, které vyplývají z podstaty použitého enzymu.</t>
  </si>
  <si>
    <t>SOUTHERN A NORTHERN BLOTTING</t>
  </si>
  <si>
    <t>Přenos molekul nukleových kyselin z gelu na hybridizační membránu a jejich fixace.</t>
  </si>
  <si>
    <t>ZNAČENÍ KLONOVANÝCH SOND</t>
  </si>
  <si>
    <t>Inkorporace nukleotidů značených 32P (izotop fosforu) do řetězce DNA.</t>
  </si>
  <si>
    <t>HYBRIDIZACE DNA SE ZNAČENOU SONDOU</t>
  </si>
  <si>
    <t>Radioaktivně (nebo neradioaktivně) značená DNA sonda se za specifických podmínek váže ke komplementárním řetězcům DNA na membráně.</t>
  </si>
  <si>
    <t>FOTOGRAFIE GELU</t>
  </si>
  <si>
    <t>Gel po elektroforéze se prosvítí UV světlem a fotografuje.</t>
  </si>
  <si>
    <t>ELEKTROFORÉZA NUKLEOVÝCH KYSELIN</t>
  </si>
  <si>
    <t>Při elektroforéze nukleových kyselin se separují fragmenty nukleových kyselin v elektrickém poli.</t>
  </si>
  <si>
    <t>SYNTÉZA cDNA REVERZNÍ TRANSKRIPCÍ</t>
  </si>
  <si>
    <t>Syntéza cDNA ze vzorku izolované RNA reverzní transkripcí.</t>
  </si>
  <si>
    <t>AUTORADIOGRAFIE (LUMIGRAFIE) NA RTG FILM</t>
  </si>
  <si>
    <t>Zviditelnění výsledků předchozí fáze analýzy nukleových kyselin; následuje po hybridizaci na membráně radioaktivně značenou sondou.</t>
  </si>
  <si>
    <t>(VZP) KVANTITATIVNÍ PCR (qPCR) V REÁLNÉM ČASE PRO PREDIKTIVNÍ DIAGNOSTIKU</t>
  </si>
  <si>
    <t>Pouze pro IČZ 44564000,61004000,89301000,72931000,05002000,02004000,04005000,06156000,72100000,88805000,91996600.Výkon se provádí z indikace přísluš.klin.pracoviště v návaznosti na zahájení cílené biologické léčby.Vyš.počtu kopií zvolené cílové DNA,</t>
  </si>
  <si>
    <t>(VZP) FLUORESCENČNÍ IN SITU HYBRIDIZACE LIDSKÉ DNA CERTIFIKOVANÝM KITEM PRO PREDIKTIVNÍ DIAGNOSTIKU</t>
  </si>
  <si>
    <t>Pouze pro IČZ 44564000,61004000,89301000,72931000,05002000,02004000,04005000,06156000,72100000,88805000,91996600.Výkon se provádí z důvodů predikt.diagnost. v návaznosti na indikaci cílené biologické léčby.Vyš.počtu kopií genu,chromozómu,</t>
  </si>
  <si>
    <t>DLOUHODOBÁ KULTIVACE BUNĚK RŮZNÝCH TKÁNÍ Z PRENATÁLNÍ ČI POSTNATÁLNÍ FÁZE VÝVOJE PRO BIOCHEMICKÉ, MOLEKULÁRNĚ GENETICKÉ ČI IMUNOGENETICKÉ VYŠETŘENÍ</t>
  </si>
  <si>
    <t>Výkon zahrnuje: indikaci k biopsii či nekrobiopsii, odběr vzorku tkáně, založení kultury disociací tkáně mechanicky nebo enzymatickým účinkem, mikroskopickou kontrolu růstu buněk, volbu kultiv. metody, finál. zpracování a sklizeň buň. kultur s přípr. Sed</t>
  </si>
  <si>
    <t>ZMRAZENÍ BUNĚČNÝCH LINIÍ GAMET A EMBRYÍ A JEJICH KRYOKONZERVACE</t>
  </si>
  <si>
    <t>Dle indik. k vyš. je vypěst. potř. množství buněk k jejich uchování v buň. bance. Je zapotřebí vypěst. nejméně 10 mil. buněk. Jsou získány v suspenzi trypsinizací buň. kultur, smíchány s kryoprezerv. rozt., zmrazeny v progr. čas. řádu a uchov. v kapal. N</t>
  </si>
  <si>
    <t>DOT BLOTTING DNA</t>
  </si>
  <si>
    <t>Fixace analyzované DNA na membránu k použití při hybridizaci DNA je fixována ve formě tečky nebo čárky, var. A: dot blot DNA, var. B: dot blot produktů PCR.</t>
  </si>
  <si>
    <t>PŘÍMÁ SEKVENACE DNA LIDSKÉHO GERMINÁLNÍHO GENOMU</t>
  </si>
  <si>
    <t>Výkon slouží ke stanovení sekvence nukleotidů jednoho amplikonu genomické DNA či cDNA lidského germinálního genomu a po porovnání s referenční sekvencí k odhalení genové varianty, která je asociována nebo pravděpodobně asociována s chorobou.</t>
  </si>
  <si>
    <t>PŘÍMÁ SEKVENACE DNA LIDSKÉHO SOMATICKÉHO GENOMU</t>
  </si>
  <si>
    <t>Výkon slouží ke stanovení sekvence nukleotidů jednoho amplikonu genomické DNA či cDNA lidského somatického genomu a po porovnání s referenční sekvencí k odhalení genové varianty, která je asociována nebo pravděpodobně asociována s chorobou.</t>
  </si>
  <si>
    <t>IZOLACE A BANKING LIDSKÝCH NUKLEOVÝCH KYSELIN (DNA, RNA) Z VELKÉHO MNOŽSTVÍ PRIMÁRNÍHO VZORKU S VYSOKÝM VÝTĚŽKEM</t>
  </si>
  <si>
    <t>Výkon zahrnuje postupy izolace vycházející z velkého množství primárního materiálu (nejčastěji 5-10 ml plné krve) s vysokým výtěžkem - obvyklý je výtěžek nad 100?g nukleových kyselin. Využívají se pouze pro analýzu humánního genomu.</t>
  </si>
  <si>
    <t>IN SILICO ANALÝZA DOSUD NEPOPSANÝCH VARIANT GENOMOVÉ DNA NEBO cDNA LIDSKÉHO GERMINÁLNÍHO GENOMU</t>
  </si>
  <si>
    <t>Diagnostická rozvaha a interpretace výsledku při prokázání dosud nepopsaných genetických variant v genomové či komplementární DNA.</t>
  </si>
  <si>
    <t>IN SILICO ANALÝZA DOSUD NEPOPSANÝCH VARIANT GENOMOVÉ DNA NEBO cDNA LIDSKÉHO SOMATICKÉHO GENOMU</t>
  </si>
  <si>
    <t>ANALÝZA VARIANT LIDSKÉHO GERMINÁLNÍHO GENOMU NA BIOČIPU</t>
  </si>
  <si>
    <t>Paralelní analýza nebalancovaných změn lidského germinálního genomu komparativní hybridizací na pevném nosiči (arrayCGH čip, oligočip atd.).</t>
  </si>
  <si>
    <t>ANALÝZA VARIANT LIDSKÉHO SOMATICKÉHO GENOMU NA BIOČIPU</t>
  </si>
  <si>
    <t>Paralelní analýza nebalancovaných změn lidského somatického genomu komparativní hybridizací na pevném nosiči (arrayCGH čip, oligočip atd.)</t>
  </si>
  <si>
    <t>IZOLACE NUKLEOVÝCH KYSELIN (DNA, RNA) Z MALÉHO MNOŽSTVÍ PRIMÁRNÍHO VZORKU A OMEZENÝM VÝTĚŽKEM</t>
  </si>
  <si>
    <t>Izolace nukleových kyselin DNA/RNA (humánní nebo extrahumánní genom - za účelem stanovení/potvrzení diagnózy) z malého množství primárního vzorku. Krátkodobé uložení zbytkových nukleových kyselin po vyšetření.</t>
  </si>
  <si>
    <t>FRAGMENTAČNÍ ANALÝZA LIDSKÉHO GERMINÁLNÍHO GENOMU</t>
  </si>
  <si>
    <t>Genotypizace či stanovení relativní genové dávky lidského germinálního genomu analýzou produktů multiplexní polymerázové řetězové reakce (PCR) se značenými primery (do 20 cílů).</t>
  </si>
  <si>
    <t>FRAGMENTAČNÍ ANALÝZA LIDSKÉHO SOMATICKÉHO GENOMU</t>
  </si>
  <si>
    <t>Genotypizace či stanovení relativní genové dávky lidského somatického genomu analýzou produktů multiplexní polymerázové řetězové reakce (PCR) se značenými primery (do 20 cílů).</t>
  </si>
  <si>
    <t>(VZP) VÝSLEDEK VYŠETŘENÍ NEGATIVNÍ</t>
  </si>
  <si>
    <t>(VZP) VÝSLEDEK VYŠETŘENÍ POZITIVNÍ</t>
  </si>
  <si>
    <t>ANALÝZA LIDSKÉHO GERMINÁLNÍHO GENOMU METODOU MLPA</t>
  </si>
  <si>
    <t>Metoda stanovení relativního počtu kopií cílové sekvence DNA lidského germinálního genomu. Využívá až 45 MLPA sond, které obsahují krátkou sekvenci specifickou pro cílovou sekvenci DNA vzorku a vazebná místa pro univerzální forward a reverse PCR primery.</t>
  </si>
  <si>
    <t>ANALÝZA LIDSKÉHO SOMATICKÉHO GENOMU METODOU MLPA</t>
  </si>
  <si>
    <t>Metoda stanovení relativního počtu kopií cílové sekvence DNA lidského somatického genomu. Využívá až 45 MLPA sond, které obsahují krátkou sekvenci specifickou pro cílovou sekvenci DNA vzorku a vazebná místa pro univerzální forward a reverse PCR primery.</t>
  </si>
  <si>
    <t>ANALÝZA LIDSKÉHO GERMINÁLNÍHO GENOMU METODOU KVANTITATIVNÍ PCR V REÁLNÉM ČASE (QR-PCR)</t>
  </si>
  <si>
    <t>Metoda je určena k analýze struktury a funkce lidského germinálního genomu stanovení počtu kopií specifického a referenčního genu (DNA), resp. počtu jejich transkriptů (cDNA).</t>
  </si>
  <si>
    <t>ANALÝZA LIDSKÉHO SOMATICKÉHO GENOMU METODOU KVANTITATIVNÍ PCR V REÁLNÉM ČASE (QR-PCR)</t>
  </si>
  <si>
    <t>Metoda je určena k analýze struktury a funkce lidského somatického genomu stanovení počtu kopií specifického a referenčního genu (DNA), resp. počtu jejich transkriptů (cDNA).</t>
  </si>
  <si>
    <t>STANOVENÍ ZNÁMÉ GENOVÉ VARIANTY LIDSKÉHO GERMINÁLNÍHO GENOMU S NÍZKOU A STŘEDNÍ PENETRANCÍ S PRIMÁRNĚ INTRAGENERAČNÍ RELEVANCÍ</t>
  </si>
  <si>
    <t>Stanovením známé genové varianty s nízkou a střední penetrancí s primárně intragenerační relevancí se rozumí detekce přítomnosti resp. nepřítomnosti známé mutace lidského germinálního genomu, která je asociována s chorobou.</t>
  </si>
  <si>
    <t>SCREENING MUTACÍ JEDNOHO AMPLIKONU DNA LIDSKÉHO GERMINÁLNÍHO GENOMU</t>
  </si>
  <si>
    <t>Vysokorozlišovací analýza křivek tání (HRM) je metoda vycházející z PCR amplifikace a vyžadující specializované přístroje umožňující automatické rozlišení heteroduplexního a částečně i homoduplexního stavu analyzovaných PCR fragmentů.</t>
  </si>
  <si>
    <t>SCREENING MUTACÍ JEDNOHO AMPLIKONU DNA LIDSKÉHO SOMATICKÉHO GENOMU</t>
  </si>
  <si>
    <t>CÍLENÉ STANOVENÍ PRIVÁTNÍ MUTACE LIDSKÉHO GERMINÁLNÍHO GENOMU</t>
  </si>
  <si>
    <t>K analýze privátní mutace se obvykle používá sekvenování jednoho amplikonu lidského germinálního genomu. Syntéza nových primerů je u tohoto typu vyšetření vždy součástí kalkulace.</t>
  </si>
  <si>
    <t>CÍLENÉ STANOVENÍ PRIVÁTNÍ MUTACE LIDSKÉHO SOMATICKÉHO GENOMU</t>
  </si>
  <si>
    <t>K analýze privátní mutace se obvykle používá sekvenování jednoho amplikonu lidského somatického genomu. Syntéza nových primerů je u tohoto typu vyšetření vždy součástí kalkulace.</t>
  </si>
  <si>
    <t>STANOVENÍ ZNÁMÉ GENOVÉ VARIANTY LIDSKÉHO GERMINÁLNÍHO GENOMU</t>
  </si>
  <si>
    <t>Stanovením známé genové varianty se rozumí detekce přítomnosti, respektive nepřítomnosti známé mutace lidského germinálního genomu, která je asociována s chorobou a v populaci se vyskytuje s určitou frekvencí.</t>
  </si>
  <si>
    <t>STANOVENÍ ZNÁMÉ GENOVÉ VARIANTY LIDSKÉHO SOMATICKÉHO GENOMU</t>
  </si>
  <si>
    <t>Stanovením známé genové varianty se rozumí detekce přítomnosti, respektive nepřítomnosti známé mutace lidského somatického genomu, která je asociována s chorobou a v populaci se vyskytuje s určitou frekvencí.</t>
  </si>
  <si>
    <t>CÍLENÁ ANALÝZA LIDSKÉHO GERMINÁLNÍHO GENOMU TECHNOLOGIÍ SEKVENACE NOVÉ GENERACE (NGS)</t>
  </si>
  <si>
    <t>Metoda pro detekci genetických variant ve velkém počtu genů nebo ve vybraných oblastech genomu během jedné analýzy.</t>
  </si>
  <si>
    <t>(VZP) DEF. FAKTORU V (LEIDEN)</t>
  </si>
  <si>
    <t>(VZP) FAKTOR II 20210G&gt;A</t>
  </si>
  <si>
    <t>(VZP) SIGNÁLNÍ VÝKON - DOVYŠETŘENÍ PACIENTA</t>
  </si>
  <si>
    <t>(VZP) VYŠETŘENÍ 5 TROMBOFILNÍCH MUTACÍ SPOLEČNĚ</t>
  </si>
  <si>
    <t>(VZP) CYSTICKÁ FIBRÓZA</t>
  </si>
  <si>
    <t>(VZP) ANKYLOZUJÍCÍ SPONDYLITIDA</t>
  </si>
  <si>
    <t>(VZP) DELECE AZF OBLASTI NA CHROMOZOMU Y (STERILITA U MUŽŮ) A DETERMINACE POHLAVÍ (SRY, ZFX, ZFY)</t>
  </si>
  <si>
    <t>(VZP) DEFEKT APOLIPROPROTEINU E</t>
  </si>
  <si>
    <t>(VZP) INHIBITOR AKTIVÁTORU PLAZMINOGENU (PAI-1)</t>
  </si>
  <si>
    <t>(VZP) HEMOCHROMATÓZA</t>
  </si>
  <si>
    <t>(VZP) FAMILIÁRNÍ HYPERCHOLESTEROLEMIE TYPU B, FAMILIÁRNÍ DEFEKT APOLIPROPROTEINU B-100 (FDB)</t>
  </si>
  <si>
    <t>(VZP) CYTOCHROM P450, POLYPEPTID 2C9 + VKORC 1</t>
  </si>
  <si>
    <t>(VZP) GLYKOPROTEIN IIIa (TROMBOCYTOPENIE)</t>
  </si>
  <si>
    <t>(VZP) ANGIOTENZIN KONVERTUJÍCÍ ENZYM (HYPERTENZE, ALZHEIMEROVA CHOROBA)</t>
  </si>
  <si>
    <t>(VZP) CELIAKÁLNÍ SPRUE</t>
  </si>
  <si>
    <t>(VZP) DEF. FAKTORU XIII (KOAGULACE, STABILITA FIBRINU)</t>
  </si>
  <si>
    <t>(VZP) BETA-FIBRINOGEN (FGB)</t>
  </si>
  <si>
    <t>(VZP) LAKTÓZOVÁ INTOLERANCE</t>
  </si>
  <si>
    <t>(VZP) DEF. ALFA-1-ANTITRYPSINU</t>
  </si>
  <si>
    <t>(VZP) THIOPURIN S-METYLTRANSFERÁZA</t>
  </si>
  <si>
    <t>(VZP) CYTOCHROM P450 2C19</t>
  </si>
  <si>
    <t>(VZP) ANEUPLOIDIE CHROMOZOMŮ 13,18,21, X A Y METODOU QF PCR</t>
  </si>
  <si>
    <t>(VZP) HLUCHOTA (NESYNDROMÁLNÍ) - DFNB1</t>
  </si>
  <si>
    <t>(VZP) WILSONOVA CHOROBA (WD)</t>
  </si>
  <si>
    <t>(VZP) SPINÁLNÍ SVALOVÁ ATROFIE</t>
  </si>
  <si>
    <t>(VZP) SY. FRAGILNÍHO X (FRAXA) - ZÁKLADNÍ VYŠ.</t>
  </si>
  <si>
    <t>(VZP) SY. FRAGILNÍHO X (FRAXA) - STANOVENÍ ROZSAHU MUTACE (KOMPLEXNÍ DIAGNOSTIKA)</t>
  </si>
  <si>
    <t>(VZP) VYŠETŘENÍ DVOU TROMBOFILNÍCH MUTACÍ SPOLEČNĚ (F. V LEIDEN, F. II PROTROMBIN)</t>
  </si>
  <si>
    <t>Jedná se o agregovaný výkon zařazený do úhradové vyhlášky pro rok 2016.</t>
  </si>
  <si>
    <t>(VZP) VYŠETŘENÍ TŘÍ TROMBOFILNÍCH MUTACÍ SPOLEČNĚ (F. V LEIDEN, F. II PROTROMBIN, 20210 G&gt;A A PAI-1 4G/5G)</t>
  </si>
  <si>
    <t>(VZP) VYŠETŘENÍ PĚTI TROMBOFILNÍCH MUTACÍ SPOLEČNĚ (VÝBĚR DLE INDIVIDUÁLNÍHO STAVU PACIENTA A VÝSLEDKŮ DOSAVADNÍCH VYŠETŘENÍ)</t>
  </si>
  <si>
    <t>(VZP) BRCA 1, 2 - KOMPLET</t>
  </si>
  <si>
    <t>(VZP) VYŠETŘENÍ CYSTICKÉ FIBRÓZY (CTFR 35/50)</t>
  </si>
  <si>
    <t>(VZP)VYŠETŘENÍ M. BECHTĚREV (HLA B27)</t>
  </si>
  <si>
    <t>(VZP) SVALOVÁ DYSTROFIE TYP DUCHENNE/BECKER</t>
  </si>
  <si>
    <t>(VZP) MYOTONICKÁ DYSTROFIE TYPU I (DM1)</t>
  </si>
  <si>
    <t>(VZP) HEREDITÁRNÍ NÁDOROVÉ SYNDROMY</t>
  </si>
  <si>
    <t>(VZP) KOMPLEXNÍ MOLEKULÁRNÍ ANALÝZA 1 (NGS MENŠÍ ROVNO 20 GENŮ)</t>
  </si>
  <si>
    <t>(VZP) KOMPLEXNÍ MOLEKULÁRNÍ ANALÝZA 2 (NGS 21 - 100 GENŮ)</t>
  </si>
  <si>
    <t>(VZP) KOMPLEXNÍ MOLEKULÁRNÍ ANALÝZA 3 (NGS &gt; 101 GENŮ)</t>
  </si>
  <si>
    <t>(VZP) MOLEKULÁRNÍ ANALÝZA PRENATÁLNÍ S NÍZKÝM ROZLIŠENÍM</t>
  </si>
  <si>
    <t>(VZP) MOLEKULÁRNÍ ANALÝZA CIRKULUJÍCÍ DNA PLODU (NIPD)</t>
  </si>
  <si>
    <t>(VZP) NESPECIFICKÝ ORPHA</t>
  </si>
  <si>
    <t>817</t>
  </si>
  <si>
    <t>STANOVENÍ OBTÍŽNÉ CYTOLOG. DIAGNÓZY A PŘEDPOVĚDI STUPNĚ PREKANCERÓZY SE STANOVENÍM PROGRAMU DALŠÍ LÉČBY NEBO DISPENZARIZACE</t>
  </si>
  <si>
    <t>Určité procento cytolog. preparátů je odebíráno u případů dispenz. spec. cytolog. centrem, ve spec. ordinacích nebo při hospitalizaci. Ve skupině převzaté do dispenzáře jde o velmi závažná rozhodnutí o dalším postupu léčby.</t>
  </si>
  <si>
    <t>STANOVENÍ ZÁKLADNÍ CYTOLOGICKÉ DIAGNÓZY</t>
  </si>
  <si>
    <t>Zákl. prvé mikroskop. vyšetř. cytolog. prep. předtím obarv. polychrom. barvící cyt. metodou. Dříve screening. Jde však o rozsáhlejší prohlédnutí preparátu. Výkon provádí cytotechnik s atestací, osvědčením, praxí s atest.  CT(I.A.C.-GYN), atestem  E.F.C.S</t>
  </si>
  <si>
    <t>BARVENÍ CYTOLOGICKÉHO PREPARÁTU POLYCHROMATICKOU METODOU PODLE PAPANICOLAOUA NEBO JEHO MODIFIKACE (1 KOD NA 1 PREPARÁT)</t>
  </si>
  <si>
    <t>Cytolog. preparát je dodán do cytolog. labor. po odběru v předběžné fixaci většinou spray - metodou včetně průvodky a jeho označení. Může být dodán v Tyrodově roztoku apod. Cytologická laboratoř  převezme preparát, zařadí do určité skupiny, určí další zp</t>
  </si>
  <si>
    <t>KONTROLA CYTOLOGICKÉHO NÁLEZU SPECIALIZOVANÝM CYTOLOGEM NEBO PATOLOGEM (CYTOLOGEM) SE STANOVENÍM PŘESNÉ DIAGNÓZY ONKOLOG. NEBO FUNKČNÍ, REPRODUKČNÍHO SYSTÉMU (CYTOLOGIE CERVIKOVAGINÁLNÍ A ENDOMETRIA), CYTOLOGIE FUNKČNÍ</t>
  </si>
  <si>
    <t>Cyt. preparát projde zpravidla zákl. stanovením cyt. diagnózy cytotechnikem, odb. prac. VŠ, ev. ml. lékařem - cytologem.Určité % prepar. musí být vyřaz. k upřesnění diagnózy patol. stavu jak onkol. tak funkčního původu, další % podléhají nutné dvojí kont</t>
  </si>
  <si>
    <t>CYTOLOGICKÉ VYŠETŘENÍ KLOUBNÍ TEKUTINY VČETNĚ KRYSTALŮ</t>
  </si>
  <si>
    <t>Fyzikální hodnocení kloubní tekutiny, její hodnocení v Burgerově komůrce v 50 malých čtvercích, diferenciální hodnocení leukocytů a vyhledání krystalů pomocí polarizačního mikroskopu. Včetně stanovení cytologické diagnósy.</t>
  </si>
  <si>
    <t>CERVIKOVAGINÁLNÍ CYTOLOGIE - SCREENING KARCINOMU DĚLOŽNÍHO HRDLA - NEGATIVNÍ NÁLEZ</t>
  </si>
  <si>
    <t>Komplexní agregovaný kód, který představuje veškerou péči v průběhu jednoho roku v rámci screeningu karcinomu hrdla děložního v laboratoři klinické cytologie, která splňuje podmínky dané Věstníkem č.7/2007 MZ ČR pro výkon gynekologické cytologie.</t>
  </si>
  <si>
    <t>CERVIKOVAGINÁLNÍ CYTOLOGIE - SCREENING KARCINOMU DĚLOŽNÍHO HRDLA - ABNORMÁLNÍ NÁLEZ</t>
  </si>
  <si>
    <t>VYŠETŘENÍ PŘÍTOMNOSTI NUKLEOVÉ KYSELINY VYSOCE RIZIKOVÝCH TYPŮ HPV V CERVIKÁLNÍM STĚRU</t>
  </si>
  <si>
    <t>Výkon je indik.v rámci prevence cervikál.karcinomu u žen se sporným cytolog.nálezem a jako kontrola konizačního či ablačního výkonu prováděného z důvodu léčby cerv.dysplazií nebo mikroinvaz.karcinomu cervixu s min.odstupem 6 měsíců po operaci.Výkon se p</t>
  </si>
  <si>
    <t>818</t>
  </si>
  <si>
    <t>SAMOVOLNÁ AGREGACE TROMBOCYTŮ</t>
  </si>
  <si>
    <t>Vyšetření nestimulované agregace u pacientů s předpokládanou zvýšenou funkcí trombocytů. Zpracování plazmy pro vyšetření není zahrnuto do kalkulace tohoto výkonu.</t>
  </si>
  <si>
    <t>PLAZMINOGEN - AKTIVITA</t>
  </si>
  <si>
    <t>Stanovení plazminogenu chromogenní metodou.</t>
  </si>
  <si>
    <t>FAKTOR XIII AKTIVITA - ORIENTAČNĚ</t>
  </si>
  <si>
    <t>Orientační stanovení aktivity FXIII v plazmě metodou sledování rozpouštění koagula v močovině.</t>
  </si>
  <si>
    <t>KAOLINOVÝ TEST</t>
  </si>
  <si>
    <t>Orientační stanovení přítomnosti antifosfolipidových protilátek. Zpracování plazmy pro vyšetření není zahrnuto do kalkulace tohoto výkonu.</t>
  </si>
  <si>
    <t>REKALCIFIKAČNÍ ČAS A JEHO MODIFIKACE</t>
  </si>
  <si>
    <t>Čas srážení vyšetřovaného vzorku po přidání vápníkových iontů - globální hemokoagulační test.</t>
  </si>
  <si>
    <t>ALFA 2 - ANTIPLAZMIN - AKTIVITA</t>
  </si>
  <si>
    <t>Stanovení aktivity alfa 2 - antiplazminu chromogenní metodou.</t>
  </si>
  <si>
    <t>FAKTOR XIII - PODJEDNOTKA S</t>
  </si>
  <si>
    <t>Stanovení koncentrace podjednotky S faktoru XIII v plazmě elektroimunodifuzí.</t>
  </si>
  <si>
    <t>VWF: AG - DVOUROZMĚRNÁ EID</t>
  </si>
  <si>
    <t>Určení strukturálního defektu molekuly VWF: Ag dvourozměrnou elektroimunodifuzí.</t>
  </si>
  <si>
    <t>T - PA AG</t>
  </si>
  <si>
    <t>Kvantitativní stanovení antigenu tkáňového aktivátoru plazminogenu v plazmě</t>
  </si>
  <si>
    <t>DAPTT - SCREENING LA</t>
  </si>
  <si>
    <t>Skreeningový test na lupus antikoagulans na principu diluce APTT (dAPTT) použitím reagencie citlivé na LA. Zpracování plazmy pro vyšetření není zahrnuto do kalkulace tohoto výkonu.</t>
  </si>
  <si>
    <t>PAI AKTIVITA</t>
  </si>
  <si>
    <t>Stanovení aktivity inhibitoru tkáňového aktivátoru plazminogenu v plazmě pomocí chromogenního substrátu.</t>
  </si>
  <si>
    <t>PAI  ANTIGEN</t>
  </si>
  <si>
    <t>Kvantitativní stanovení antigenu inhibitoru tkáňového aktivátoru plazminogenu v plazmě ELISA metodou.</t>
  </si>
  <si>
    <t>T-PA AKTIVITA</t>
  </si>
  <si>
    <t>Stanovení aktivity tkáňového aktivátoru plazminogenu v plazmě pomocí chromogenního substrátu.</t>
  </si>
  <si>
    <t>VON WILLEBRANDŮV  FAKTOR KVANTITATIVNĚ</t>
  </si>
  <si>
    <t>Kvantitativní stanovení von Willebrandova faktoru v plazmě metodou LIA, případně ELISA</t>
  </si>
  <si>
    <t>STANOVENÍ HEPARINOVÝCH JEDNOTEK ANTI XA</t>
  </si>
  <si>
    <t>Stanovení koncetrace  heparinu (UFH, LMWH) v plazmě.</t>
  </si>
  <si>
    <t>ISOPROPANOLOVÝ TEST NA NESTABILNÍ HEMOGLOBIN</t>
  </si>
  <si>
    <t>Stanovení nestabilního hemoglobinu v roztoku 17% izopropanolu.</t>
  </si>
  <si>
    <t>KREVNÍ OBRAZ</t>
  </si>
  <si>
    <t>Stanovení hodnot krevního obrazu s použitím odpovídajícího typu automatického analyzátoru.</t>
  </si>
  <si>
    <t>KREVNÍ OBRAZ S TŘÍPOPULAČNÍM DIFERENCIÁLNÍM POČTEM LEUKOCYTŮ</t>
  </si>
  <si>
    <t>Stanovení hodnot krevního obrazu s třípopulačním diferenciálním počtem leukocytů s použitím odpovídajícího typu automatického analyzátoru.</t>
  </si>
  <si>
    <t>KREVNÍ OBRAZ S PĚTI POPULAČNÍM DIFERENCIÁLNÍM POČTEM LEUKOCYTŮ</t>
  </si>
  <si>
    <t>Stanovení hodnot krevního obrazu s pětipopulačním diferenciálním počtem leukocytů s použitím odpovídajícího typu automatického analyzátoru.</t>
  </si>
  <si>
    <t>STANOVENÍ VISKOSITY TĚLNÍCH TEKUTIN</t>
  </si>
  <si>
    <t>Základní reologický parametr tělních tekutin (plazmy, krve, séra, moči, atd.) pro diagnostické účely.</t>
  </si>
  <si>
    <t>FILTRACE KOSTNÍ DŘENĚ PRO ALLOGENNÍ A AUTOLOGNÍ TRANSPLANTACI</t>
  </si>
  <si>
    <t>Hematologická část odběrového týmu připravuje pomůcky pro odběr, asistuje na chirurgickém sále při odběru a filtruje odebíranou kostní dřeň.</t>
  </si>
  <si>
    <t>SEPARACE KOSTNÍ DŘENĚ PŘI ABO INKOMPATIBILITĚ DÁRCE A PŘÍJEMCE</t>
  </si>
  <si>
    <t>Při HLA identitě, avšak ABO inkompatibilitě dárce a příjemce je třeba odstranit erytrocyty z odebrané kostní dřeně.</t>
  </si>
  <si>
    <t>SEPARACE KOSTNÍ DŘENĚ PRO AUTOLOGNÍ TRANSPLANTACI</t>
  </si>
  <si>
    <t>Před čistěním kostní dřeně nebo před její kryokonservací je třeba z odebrané kostní dřeně odstranit erytrocyty a polymorfonukleáry a redukovat objem.</t>
  </si>
  <si>
    <t>ČISTĚNÍ (PURGING) KOSTNÍ DŘENĚ INKUBACÍ S VEPESIDEM VP 16</t>
  </si>
  <si>
    <t>KRYOKONZERVACE AUTOLOGNÍ KOSTNÍ DŘENĚ PROGRAMOVANÝM ZMRAZENÍM NA TEPLOTU TEKUTÉHO DUSÍKU</t>
  </si>
  <si>
    <t>Koncentrát jaderných buněk kostní dřeně je v přítomnosti kryoprotektiva programově zmrazen na teplotu tekutého dusíku a při této teplotě skladován do transplantace.</t>
  </si>
  <si>
    <t>FAKTOR II. - STANOVENÍ AKTIVITY</t>
  </si>
  <si>
    <t>Stanovení aktivity protrombinu v plazmě.</t>
  </si>
  <si>
    <t>FAKTOR V - STANOVENÍ AKTIVITY</t>
  </si>
  <si>
    <t>Stanovení aktivity faktoru V v plasmě.</t>
  </si>
  <si>
    <t>FAKTOR VII - STANOVENÍ AKTIVITY</t>
  </si>
  <si>
    <t>Stanovení aktivity faktoru VII v plazmě.</t>
  </si>
  <si>
    <t>FAKTOR VIII - STANOVENÍ AKTIVITY</t>
  </si>
  <si>
    <t>Stanovení aktivity faktoru VIII v plasmě.</t>
  </si>
  <si>
    <t>FAKTOR IX - STANOVENÍ AKTIVITY</t>
  </si>
  <si>
    <t>Stanovení aktivity faktoru IX. v plazmě.</t>
  </si>
  <si>
    <t>FAKTOR X - STANOVENÍ AKTIVITY</t>
  </si>
  <si>
    <t>Stanovení aktivity faktoru X v plazmě.</t>
  </si>
  <si>
    <t>FAKTOR XI - STANOVENÍ AKTIVITY</t>
  </si>
  <si>
    <t>Stanovení aktivity faktoru XI v plasmě.</t>
  </si>
  <si>
    <t>PROTEIN C - FUNKČNÍ AKTIVITA</t>
  </si>
  <si>
    <t>Stanovení funkční aktivity proteinu C v plazmě koagulační nebo chromogenní metodou.</t>
  </si>
  <si>
    <t>PROTEIN S - FUNKČNÍ AKTIVITA</t>
  </si>
  <si>
    <t>Stanovení funkční aktivity proteinu S v plazmě.</t>
  </si>
  <si>
    <t>APC REZISTENCE</t>
  </si>
  <si>
    <t>Stanovení rezistence k aktivovanému proteinu C</t>
  </si>
  <si>
    <t>PROTEIN  Z</t>
  </si>
  <si>
    <t>Stanovení koncentrace metodou mikro - ELISA.</t>
  </si>
  <si>
    <t>HEPARIN KOFAKTOR II (HC II)</t>
  </si>
  <si>
    <t>Stanovení aktivity HC II v plasmě pomocí chromogenního substrátu (přirozený inhibitor).</t>
  </si>
  <si>
    <t>FIBRINOVÉ MONOMERY</t>
  </si>
  <si>
    <t>Semikvantitativní stanovení rozpustných komplexů fibrinových monomerů hemaglutinační metodou.</t>
  </si>
  <si>
    <t>NEUTRALIZACE HEXAGONÁLNÍ STRUKTUROU FOSFOLIPIDŮ (HNP)</t>
  </si>
  <si>
    <t>Konfirmační test k detekci lupus antikoagulans (LA).</t>
  </si>
  <si>
    <t>DESTIČKOVÝ NEUTRALIZAČNÍ TEST (PNP)</t>
  </si>
  <si>
    <t>Konfirmační test k detekci průkazu lupus antikoagulans (LA).</t>
  </si>
  <si>
    <t>PREKALLIKREIN</t>
  </si>
  <si>
    <t>Stanovení aktivity prekallikreinu (PK) - (Fletcher faktoru) v plasmě.</t>
  </si>
  <si>
    <t>AGREGACE TROMBOCYTŮ INDUKOVANÁ BĚŽNÝMI INDUKTORY - TYP I.</t>
  </si>
  <si>
    <t>Agregační odpověď trombocytů po přidání ADP, kolagenu, kys.arachidonové nebo adrenalinu a d.Zpracování plazmy pro vyšetření není zahrnuto do kalkulace tohoto výkonu.</t>
  </si>
  <si>
    <t>AGREGACE TROMBOCYTŮ INDUKOVANÁ OSTATNÍMI INDUKTORY - TYP II.</t>
  </si>
  <si>
    <t>Agregační odpověď trombocytů po přidání ristocetinu, peptidy přímo aktivujícími destičky-TRAP6 a d.Zpracování plazmy pro vyšetření není zahrnuto do kalkulace tohoto výkonu.</t>
  </si>
  <si>
    <t>VYŠETŘEENÍ FUNKCE PRIMÁRNÍ HEMOSTÁZY</t>
  </si>
  <si>
    <t>Stanovení doby vytvoření primární krevní zátky v plné krvi, např. na přístroji typu PFA100</t>
  </si>
  <si>
    <t>DOBA KRVÁCIVOSTI METODOU DLE IVYHO</t>
  </si>
  <si>
    <t>Stanovení doby krvácivosti s použitím standardizovaného jednorázového mechanického nožíku.</t>
  </si>
  <si>
    <t>PROTEIN S - VOLNÝ</t>
  </si>
  <si>
    <t>Kvantitativní stanovení volného proteinu S v plazmě.</t>
  </si>
  <si>
    <t>PROTEIN S - CELKOVÝ</t>
  </si>
  <si>
    <t>Kvantitativní stanovení antigenu  celkového proteinu S v plazmě</t>
  </si>
  <si>
    <t>PROTEIN C - ANTIGEN</t>
  </si>
  <si>
    <t>Stanovení antigenu proteinu C v plazmě kvantitativně.</t>
  </si>
  <si>
    <t>PRO-C GLOBAL</t>
  </si>
  <si>
    <t>Globalní test defektů v systému proteinu C včetně mutace FV Leiden</t>
  </si>
  <si>
    <t>AUTOHEMOLYTICKÝ TEST</t>
  </si>
  <si>
    <t>Určení stupně hemolýzy erytrocytů, k níž dochází po 48 hodinové inkubaci při 37C bez přítomnosti glukózy, či za současného přidání glukózy nebo ATP. Výkon nezahrnuje potřebné stanovení KO.</t>
  </si>
  <si>
    <t>ANALÝZA KREVNÍHO NÁTĚRU PANOPTICKY OBARVENÉHO. INDIVIDUÁLNÍ VYŠETŘENÍ</t>
  </si>
  <si>
    <t>Diferenciální rozpočet leukocytů v nátěru panopticky obarveném. Individuální vyšetření.</t>
  </si>
  <si>
    <t>INHIBITOR - ORIENTAČNÍ METODA</t>
  </si>
  <si>
    <t>Orientační stanovení přítomnosti inhibitoru koagulace na principu APTT (PT) v časové závislosti</t>
  </si>
  <si>
    <t>KONZUMPCE PROTROMBINU</t>
  </si>
  <si>
    <t>Orientační stanovení spotřeby protrombinu v séru.</t>
  </si>
  <si>
    <t>POČET TROMBOCYTŮ MIKROSKOPICKY</t>
  </si>
  <si>
    <t>Stanovení počtu trombocytů z panopticky obarveného nátěru pomocí erytrocytárního hematokritu. Výkon nezahrnuje provedení nátěru (kód 96713) a barvení nátěru (kód 96711).</t>
  </si>
  <si>
    <t>POČET EOSINOFILŮ V SEKRETECH (NOS, SPUTUM)</t>
  </si>
  <si>
    <t>Mikroskopické stanovení počtu eozinofilů ve sputu a nosním sekretu. Výkon nezahrnuje provedení nátěru (kód 96713) a barvení nátěru (kód 96711).</t>
  </si>
  <si>
    <t>FIBRINOGEN (SÉRIE)</t>
  </si>
  <si>
    <t>Stanovení koncentrace fibrinogenu v plazmě a ostatních tělních tekutinách.</t>
  </si>
  <si>
    <t>KVANTITATIVNÍ STANOVENÍ AKTIVITY G-6-PD</t>
  </si>
  <si>
    <t>Kvantitativní stanovení aktivity G-6-PD.</t>
  </si>
  <si>
    <t>HEINZOVA TĚLÍSKA</t>
  </si>
  <si>
    <t>Průkaz přítomnosti Heinzových tělísek (denaturovaného nestabilního hemogobinu) v erytrocytech mikroskopickou metodou. Ve výkonu nejsou zahrnuty potřebné krevní nátěry (+ 96713)</t>
  </si>
  <si>
    <t>KVANTITATIVNÍ STANOVENÍ HEMOGLOBINU A2</t>
  </si>
  <si>
    <t>Kvantitativní stanovení hemoglobinu A2 (HbA2) chromatograficky na mikrokoloně.</t>
  </si>
  <si>
    <t>KVANTITATIVNÍ STANOVENÍ FETÁLNÍHO HEMOGLOBINU</t>
  </si>
  <si>
    <t>Kvantitativní stanovení fetálního hemoglobinu (HbF) na principu alkalické rezistence.</t>
  </si>
  <si>
    <t>TEPELNÁ STABILITA HEMOGLOBINU</t>
  </si>
  <si>
    <t>Zahřívání hemolyzátu po stanovenou dobu za definovaných teplotních podmínek dochází k precipitaci nestabilního hemoglobinu.</t>
  </si>
  <si>
    <t>HAMŮV ACIDIFIKAČNÍ TEST</t>
  </si>
  <si>
    <t>Hamův acidifikační test pro diagnostiku přítomnosti kyselých hemolyzinů (u PNH).</t>
  </si>
  <si>
    <t>EUGLOBULINOVÁ FIBRINOLÝZA</t>
  </si>
  <si>
    <t>Stanovení lytické aktivity euglobulinové frakce plazmy.</t>
  </si>
  <si>
    <t>OSMOTICKÁ REZISTENCE ERYTROCYTŮ</t>
  </si>
  <si>
    <t>Stanovení osmotické rezistence erytrocytů pomocí.</t>
  </si>
  <si>
    <t>FIBRIN DEGRADAČNÍ PRODUKTY KVANTITATIVNĚ</t>
  </si>
  <si>
    <t>Kvantitativní stanovení D-dimerů v plazmě.</t>
  </si>
  <si>
    <t>KVANTITATIVNÍ STANOVENÍ AKTIVITY PYRUVATKINÁZ</t>
  </si>
  <si>
    <t>Určení stupně hemolýzy červené krvinky, k níž dochází po 48 hodinové inkubaci při 37 C bez přítomnosti glukózy, či za současného přidání glukózy nebo ATP. V kalkulaci výkonu není započteno stanovení krevního obrazu nutného pro vyšetření.</t>
  </si>
  <si>
    <t>REPTILÁZOVÝ ČAS</t>
  </si>
  <si>
    <t>Stanovení koagulačního času pomocí reptilázy nebo dalších proteáz (Ecarin, Textarin, RVV, Taipan atd.).</t>
  </si>
  <si>
    <t>POČET RETIKULOCYTŮ MIKROSKOPICKY</t>
  </si>
  <si>
    <t>Mikroskopické stanovení počtu retikulocytů ze speciálního nátěru periferní krve. Výkon nezahrnuje provedení nátěru (kód 96713).</t>
  </si>
  <si>
    <t>RETRAKCE KOAUGULA</t>
  </si>
  <si>
    <t>Vyšetření retrakční funkce krevních destiček.</t>
  </si>
  <si>
    <t>HARTMANŮV TEST</t>
  </si>
  <si>
    <t>Hartmanův test pro diagnostiku PNH</t>
  </si>
  <si>
    <t>VYŠETŘENÍ NÁTĚRU NA SCHIZOCYTY</t>
  </si>
  <si>
    <t>Mikroskopické stanovení počtu schistocytů (schizocytů) v nátěru periferní krve. Výkon nezahrnuje provedení nátěru (přičti kód 96713) a barvení nátěru (přičti kód 96711).</t>
  </si>
  <si>
    <t>TROMBINOVÝ ČAS</t>
  </si>
  <si>
    <t>Stanovení času štěpení fibrinogenu v plazmě po přidání trombinu k citrátové plazmě</t>
  </si>
  <si>
    <t>AKTIVOVANÝ PARTIALNÍ TROMBOPLASTINOVÝ TEST (APTT)</t>
  </si>
  <si>
    <t>Orientační stanovení aktivity faktorů vnitřního koagulačního systému.</t>
  </si>
  <si>
    <t>PROTROMBINOVÝ TEST</t>
  </si>
  <si>
    <t>Orientační stanovení aktivity faktorů protrombinového komplexu.</t>
  </si>
  <si>
    <t>VON WILLEBRANDŮV FAKTOR - RISTOCETIN KOFAKTOR</t>
  </si>
  <si>
    <t>Vyšetření k diagnostice von Willebrandovy choroby - semikvantitativní stanovení</t>
  </si>
  <si>
    <t>INHIBITOR KOAGULAČNÍHO FAKTORU</t>
  </si>
  <si>
    <t>Určení inhibiční aktivity koagulačního faktoru v plazmě.</t>
  </si>
  <si>
    <t>VON WILLEBRANDOVŮV FAKTOR - RISTOCETIN KOFAKTOR - KVANTITATIVNĚ</t>
  </si>
  <si>
    <t>Aktivita vWF jako ristocetin kofaktor - kvantitativní stanovení.</t>
  </si>
  <si>
    <t>PANOPTICKÉ OBARVENÍ NÁTĚRU PERIFERNÍ KRVE NEBO ASPIRÁTU</t>
  </si>
  <si>
    <t>Panoptické obarvení nátěru periferní krve nebo aspirátu jako příprava k mikroskopické analýze.</t>
  </si>
  <si>
    <t>ZHOTOVENÍ NÁTĚRU</t>
  </si>
  <si>
    <t>Zhotovení nátěru z periferní krve nebo z aspirátů, včetně kostní dřeně.</t>
  </si>
  <si>
    <t>ANALÝZA NÁTĚRU KOSTNÍ DŘENĚ, MÍZNÍ UZLINY NEBO TKÁNĚ RES OBARVENÉHO PANOPTICKY</t>
  </si>
  <si>
    <t>Analýza nátěru kostní dřeně, mízní uzliny nebo tkáně RES panopticky obarveného jako diagnostická metoda krevních onemocnění.  Výkon nezahrnuje provedení nátěru (kód 96713) a barvení nátěru (kód 96711).</t>
  </si>
  <si>
    <t>LE BUŇKY - PREPARACE A INTERPRETACE</t>
  </si>
  <si>
    <t>Průkaz přítomnosti LE fenoménu v nátěru mikroskopickou metodou. Ve výkonu není kalkulováno barvení MGG a krevní nátěry (kódy 96711 a 96713).</t>
  </si>
  <si>
    <t>PINK TEST</t>
  </si>
  <si>
    <t>Pink test pro diagnostiku hereditární sférocytózy</t>
  </si>
  <si>
    <t>ANTITROMBIN III, CHROMOGENNÍ METODOU (SÉRIE)</t>
  </si>
  <si>
    <t>Stanovení aktivity AT III v krevní plazmě.</t>
  </si>
  <si>
    <t>CYTOCHEMICKÉ BARVENÍ SUDANOVOU ČERNÍ B</t>
  </si>
  <si>
    <t>Vyšetření k určení typu atypických (leukemických) buněk.</t>
  </si>
  <si>
    <t>CYTOCHEMICKÉ VYŠETŘENÍ ALFA-NAFTYLACETÁT ESTERÁZY VČETNĚ EVENT. INHIBICE FLUORIDEM SODNÝM</t>
  </si>
  <si>
    <t>CYTOCHEMICKÉ VYŠETŘENÍ ALFA-NAFTYLBUTYRÁT ESTERÁZY VČETNĚ JEJÍ INHIBICE FLUORIDEM SODNÝM</t>
  </si>
  <si>
    <t>CYTOCHEMICKÉ VYŠETŘENÍ ALKALICKÉ FOSFATÁZY V NEUTROFILECH</t>
  </si>
  <si>
    <t>Cytochemické barvení na přítomnost ALP v neutrofilech jako důležitý diferenciálně diagnostický marker myeloproliferativního syndromu.</t>
  </si>
  <si>
    <t>CYTOCHEMICKÉ VYŠETŘENÍ KYSELÉ FOSFATÁZY A JEJÍ INHIBICE KYSELINOU L (+) VINNOU</t>
  </si>
  <si>
    <t>CYTOCHEMICKÉ VYŠETŘENÍ NAFTOL AS-D CHLORACETÁTESTERÁZY</t>
  </si>
  <si>
    <t>CYTOCHEMICKÉ VYŠETŘENÍ PAS REAKCE</t>
  </si>
  <si>
    <t>CYTOCHEMICKÉ VYŠETŘENÍ PEROXIDÁZY</t>
  </si>
  <si>
    <t>CYTOCHEMICKÉ VYŠETŘENÍ ŽELEZA V NÁTĚRECH</t>
  </si>
  <si>
    <t>Cytochemické barvení nátěrů k posouzení přítomnosti železa v kostní dřeni, krvi, event. jiných cytologických preparátech.</t>
  </si>
  <si>
    <t>PARAKOAGULAČNÍ TESTY</t>
  </si>
  <si>
    <t>Orientační stanovení rozpustných komplexů fibrinu v plazmě (např. etanol gelifikační a protamin sulfátový test).</t>
  </si>
  <si>
    <t>ERYTROPOETIN - STANOVENÍ HLADINY V SÉRU</t>
  </si>
  <si>
    <t>Stanovení hladiny EPO v séru.</t>
  </si>
  <si>
    <t>FAKTOR XII - STANOVENÍ AKTIVITY</t>
  </si>
  <si>
    <t>Stanovení aktivity faktoru XII v plazmě.</t>
  </si>
  <si>
    <t>KULTIVACE KRVETVORNÝCH BUNĚK TVOŘÍCÍCH KOLONIE IN VITRO</t>
  </si>
  <si>
    <t>Funkční schopnost krvetvorných buněk červené nebo jiné řady odpovídat na růstové faktory tvorbou kolonií.  Není započítáno změření paramaterů krevního obrazu.</t>
  </si>
  <si>
    <t>FIBRIN/FIBRINOGEN DEGRADAČNÍ PRODUKTY SEMIKVANTITATIVNĚ</t>
  </si>
  <si>
    <t>Stanovení FDP (včetně D-dimerů semikvantitativně) v plazmě nebo séru</t>
  </si>
  <si>
    <t>ANTIGEN HEMOSTATICKÝCH FAKTORŮ - ELEKTROIMUNODIFUZÍ</t>
  </si>
  <si>
    <t>Stanovení koncentrace antigenu hemostatických faktorů, příp. markerů elektroimunodifuzí.</t>
  </si>
  <si>
    <t>ABNORMÁLNÍ HEMOGLOBIN ELEKTROFORETICKY</t>
  </si>
  <si>
    <t>Stanovení abnormálního hemoglobinu elektroforeticky.</t>
  </si>
  <si>
    <t>STANOVENÍ POČTU RETIKULOCYTŮ NA AUTOMATICKÉM ANALYZÁTORU</t>
  </si>
  <si>
    <t>Stanovení absolutního a relativního počtu retikulocytů na odpovídajícím typu automatického analyzátoru. Výkon nelze vykázat samostatně - je přídatným ke kódům 96163 nebo 96167.</t>
  </si>
  <si>
    <t>STANOVENÍ HBF MIKROSKOPICKY</t>
  </si>
  <si>
    <t>Orientační stanovení  fetálního hemoglobinu acido-eluční metodou (Kleihauerovo barvení).  Výkon nezahrnuje provedení nátěru (přičti kód 96713).</t>
  </si>
  <si>
    <t>REDUKČNÍ TEST METHEMOGLOBINU</t>
  </si>
  <si>
    <t>Screeningový test na vyšetření funkce oxidoreduktáz působících v cyklu anaerobní glykolýzy a v pentózovém cyklu erytrocytů.</t>
  </si>
  <si>
    <t>STANOVENÍ POČTU ERYTROBLASTŮ NA AUTOMATICKÉM ANALYZÁTORU</t>
  </si>
  <si>
    <t>Stanovení absolutního a relativního počtu erytroblastů na odpovídajícím typu automatického analyzátoru. Výkon nelze vykázat samostatně - je přídatným ke kódům 96163 nebo 96167.</t>
  </si>
  <si>
    <t>PŘÍPRAVA HEMOLYZÁTU</t>
  </si>
  <si>
    <t>Příprava hemolyzátu pro detekci hemolytických stavů - první krok vyšetření (dílčí výkon)</t>
  </si>
  <si>
    <t>ZPRACOVÁNÍ KRVE PRO AGREGAČNÍ VYŠETŘENÍ</t>
  </si>
  <si>
    <t>Příprava plazmy bohaté a chudé na destičky pro stanovení funkce destiček.</t>
  </si>
  <si>
    <t>VAZEBNÁ SCHOPNOST VON WILLEBRANDOVA FAKTORU</t>
  </si>
  <si>
    <t>Stanovení vazebné schopnosti von Willebrandova faktoru např. k FVIII, na kolagen.</t>
  </si>
  <si>
    <t>DAPTT - KOREKCE</t>
  </si>
  <si>
    <t>Korekční test k průkazu lupus antikoagulans na principu citlivé reagencie (dAPTT) v případě prodloužení screeingového testu.</t>
  </si>
  <si>
    <t>DRVVT - KONFIRMACE</t>
  </si>
  <si>
    <t>Konfirmační test na lupus antikoagulans na principu citlivé reagencie (dRVVT - jed Russelovy zmije).</t>
  </si>
  <si>
    <t>DRVVT - KOREKCE</t>
  </si>
  <si>
    <t>Korekční test k průkazu lupus antikoagulans na principu citlivé reagencie (dRVVT) v případě prodloužení screeningového testu.</t>
  </si>
  <si>
    <t>DRVVT - SCREENING LA</t>
  </si>
  <si>
    <t>Screeningový koagulační test na lupus antikoagulans s použitím reagencie citlivé na LA (jed Russelovy zmije - RVV). Výkon nezahrnuje zpracování plazmy.</t>
  </si>
  <si>
    <t>AGREGAČNÍ TEST NA HEPARINEM INDUKOVANOU TROMBOCYTOPENII</t>
  </si>
  <si>
    <t>Vyšetření agregace trombocytů indukované plazmou pacienta v přítomnosti různých heparinů. Zpracování plazmy pro vyšetření není zahrnuto do kalkulace tohoto výkonu (viz výkon zpracování plazmy pro vyšetření trombocytů).</t>
  </si>
  <si>
    <t>KOREKČNÍ TEST</t>
  </si>
  <si>
    <t>Korekční test na principu základních koagulačních testů (PT, APTT, TT).</t>
  </si>
  <si>
    <t>MOLEKULÁRNÍ MARKERY AKTIVACE HEMOSTÁZY</t>
  </si>
  <si>
    <t>Kvantitativní stanovení koncentrace molekulárního markeru v plazmě (např.PF4, TAT, PAP, F1+2, FPA a další).</t>
  </si>
  <si>
    <t>AGREGACE TROMBOCYTŮ PO STIMULACI PROPYLGALÁTEM SODNÝM</t>
  </si>
  <si>
    <t>Vyšetření funkce trombocytů po aktivaci specifickým induktorem propylgalátem sodným. Zpracování plazmy pro vyšetření není zahrnuto do kalkulace tohoto výkonu.</t>
  </si>
  <si>
    <t>TROMBIN GENERAČNÍ ČAS</t>
  </si>
  <si>
    <t>Screeningový test na detekci generace trombinu v plazmě nebo plazmě bohaté na destičky.</t>
  </si>
  <si>
    <t>TROMBELASTOGRAM</t>
  </si>
  <si>
    <t>Kalkulace provedena na jednu variantu testu prováděného na přístroji - trombelastografu.</t>
  </si>
  <si>
    <t>819</t>
  </si>
  <si>
    <t>SEPARACE SÉRA NEBO PLAZMY</t>
  </si>
  <si>
    <t>Práce spojené se získáním séra (plazmy) v laboratoři.</t>
  </si>
  <si>
    <t>MYKOLOGICKÉ VYŠETŘENÍ KULTIVAČNÍ</t>
  </si>
  <si>
    <t>Očkování na 4 mykologické půdy pevné.</t>
  </si>
  <si>
    <t>MYKOLOGICKÉ VYŠETŘENÍ MIKROSKOPICKÉ FLUORESCENČNÍ METODOU</t>
  </si>
  <si>
    <t>IDENTIFIKACE KVASINEK PODROBNÁ</t>
  </si>
  <si>
    <t>Kompletní identifikace kvasinek auxanogramy a zymogramy.</t>
  </si>
  <si>
    <t>CÍLENÁ IDENTIFIKACE CANDIDA ALBICANS</t>
  </si>
  <si>
    <t>Specifický postup k identifikaci Candida albicans.</t>
  </si>
  <si>
    <t>IDENTIFIKACE VLÁKNITÝCH HUB</t>
  </si>
  <si>
    <t>Zařazení vláknité houby do rodu a druhu pomocí morfologických testů.</t>
  </si>
  <si>
    <t>812</t>
  </si>
  <si>
    <t>KLINICKOFARMAKOLOGICKÉ ZHODNOCENÍ KONCENTRACE LÉKU BEZ VÝPOČTU</t>
  </si>
  <si>
    <t>Zhodnocení výsledků laboratorního vyšetření bez využití výpočetní techniky.</t>
  </si>
  <si>
    <t>FARMAKOLOGICKÉ ZHODNOCENÍ LÉČBY KLINICKÝM FARMAKOLOGEM</t>
  </si>
  <si>
    <t>Zhodnocení výsledků laboratorního vyšetření s využitím výpočetní techniky.</t>
  </si>
  <si>
    <t>VYŠETŘENÍ KONCENTRACE LÉČIVA - STATIM</t>
  </si>
  <si>
    <t>Kvantitativní stanovení koncentrace léčiva imunochemicky nebo jinou alternativní metodou statimově.</t>
  </si>
  <si>
    <t>ANTIBIOTIKA V SERII</t>
  </si>
  <si>
    <t>Kvantitativní stanovení koncentrace antibiotik v séru imunochemicky nebo jinou alternativní metodou.</t>
  </si>
  <si>
    <t>TEOFYLIN V SERII</t>
  </si>
  <si>
    <t>Kvantitativní stanovení koncentrace teofylinu v séru imunochemicky nebo jinou alternativní metodou.</t>
  </si>
  <si>
    <t>ANTIEPILEPTIKA V SERII</t>
  </si>
  <si>
    <t>Kvantitativní stanovení koncentrace antiepileptik v séru imunochemicky nebo jinou alternativní metodou.</t>
  </si>
  <si>
    <t>CYTOSTATIKA V SERII</t>
  </si>
  <si>
    <t>Kvantitativní stanovení koncentrace cytostatik v séru imunochemicky nebo jinou alternativní metodou.</t>
  </si>
  <si>
    <t>DIGOXIN (EVENTUELNĚ JINÁ KARDIOTONIKA) V SERII</t>
  </si>
  <si>
    <t>Kvantitativní stanovení koncentrace digoxinu (nebo jiného kardiotonika) v séru imunochemicky nebo jinou alternativní metodou.</t>
  </si>
  <si>
    <t>ANTIARYTMIKA V SERII</t>
  </si>
  <si>
    <t>Kvantitativní stanovení koncentrace antiarytmik v séru imunochemicky nebo jinou alternativní metodou.</t>
  </si>
  <si>
    <t>TRICYKLICKÁ ANTIDEPRESIVA V SERII</t>
  </si>
  <si>
    <t>Kvantitativní stanovení koncentrace tricyklických antidepresiv v séru imunochemicky nebo jinou alternativní metodou.</t>
  </si>
  <si>
    <t>CYKLOSPORIN V SERII</t>
  </si>
  <si>
    <t>Kvantitativní stanovení koncentrace cyklosporinu v séru imunochemicky nebo jinou alternativní metodou.</t>
  </si>
  <si>
    <t>ANTIBIOTIKA JEDNOTLIVĚ</t>
  </si>
  <si>
    <t>TEOFYLIN JEDNOTLIVĚ</t>
  </si>
  <si>
    <t>ANTIEPILEPTIKA JEDNOTLIVĚ</t>
  </si>
  <si>
    <t>Kvantitativní stanovení koncentrace antiepileptik nebo jejich metabolitů v séru imunochemickou nebo alternativní metodou.</t>
  </si>
  <si>
    <t>CYTOSTATIKA JEDNOTLIVĚ</t>
  </si>
  <si>
    <t>Kvantitativní stanovení koncentrace cytostatik nebo jejich metabolitů  v séru imunochemickou nebo alternativní metodou.</t>
  </si>
  <si>
    <t>DIGOXIN (EV. JINÁ KARDIOTONIKA) JEDNOTLIVĚ</t>
  </si>
  <si>
    <t>Kvantitativní stanovení koncentrace kardiotonika v séru imunochemickou nebo jinou alternativní metodou.</t>
  </si>
  <si>
    <t>ANTIARYTMIKA JEDNOTLIVĚ</t>
  </si>
  <si>
    <t>Kvantitativní stanovení koncentrace antiarytmik nebo jejich metabolitů v séru imunochemickou nebo jinou alternativní metodou.</t>
  </si>
  <si>
    <t>JINÁ LÉČIVA A METABOLITY LÉČIV JEDNOTLIVĚ</t>
  </si>
  <si>
    <t>Kvantitativní stanovení koncentrace léčiv a metabolitů v séru chromatografickou metodou.</t>
  </si>
  <si>
    <t>LITHIUM</t>
  </si>
  <si>
    <t>Kvantitativní stanovení koncentrace lithia v séru plamenovou fotometrií.</t>
  </si>
  <si>
    <t>PSYCHOTROPNÍ LÁTKY JEDNOTLIVĚ</t>
  </si>
  <si>
    <t>Kvantitativní stanovení koncentrace psychotropních látek nebo jejich metabolitů v séru imunochemicky nebo jinou alternativní metodou.</t>
  </si>
  <si>
    <t>IMUNOSUPRESIVA JEDNOTLIVĚ</t>
  </si>
  <si>
    <t>Kvantitativní stanovení koncentrace imunosupresiva nebo jeho metabolitu v séru nebo krvi imunochemicky nebo jinou alternativní metodou.</t>
  </si>
  <si>
    <t>URČENÍ ACETYLAČNÍHO FENOTYPU</t>
  </si>
  <si>
    <t>Kolorimetrické stanovení celkového a volného sulfadimidinu v séru a v moči.</t>
  </si>
  <si>
    <t>(VZP) EXPRESE HER2-IHC</t>
  </si>
  <si>
    <t>Signální kód pro prediktivní marker</t>
  </si>
  <si>
    <t>(VZP) AMPLIFIKACE HER2-ISH</t>
  </si>
  <si>
    <t>(VZP) EXPRESE ALK-IHC</t>
  </si>
  <si>
    <t>(VZP) PŘESTAVBA ALK-ISH</t>
  </si>
  <si>
    <t>(VZP) MUTACE EGFR</t>
  </si>
  <si>
    <t>(VZP) MUTACE BRAF</t>
  </si>
  <si>
    <t>(VZP) MUTACE KRAS</t>
  </si>
  <si>
    <t>(VZP) MUTACE NRAS</t>
  </si>
  <si>
    <t>old816</t>
  </si>
  <si>
    <t>Kultivace, zpracování a diferenční barvení sesterských chromatid, hodnocení výměn sesterských chromatid v cca 25 buňkách. (Zohledněno 10% biolog. zapříčiněných kultur bez mitóz, tedy nelze vykazovat vyš. bez dosaženého výsledku).</t>
  </si>
  <si>
    <t>Separace mateřské deciduy a plodového choria je kritickým momentem pro úspěšnost molekulární prenatální diagnózy (analogie pro vyšetření nádorových tkání).</t>
  </si>
  <si>
    <t>In situ hybrid. metoda umožňující vizual. znač. sond DNA navázaných ke komplement. úsekům DNA chromosomů nebo buněčných jader na mikrosk. preparátech. Sondy mohou být značeny radioaktivně (směs tří nukleotidů znač. triciem) nebo neradioakt. (biotin, digo</t>
  </si>
  <si>
    <t>CHROMOZOMÁLNÍ VYŠETŘENÍ MIKROMANIPULAČNÍ IZOLACÍ MITÓZ</t>
  </si>
  <si>
    <t>Metoda umožnuje vyšetřit chromozomálně prvé mitózy kolonií, které se objeví in vitro již v prvém týdnu kultivace. Je proto zásadním přínosem pro prenatální diagnostiku preimplatační v 1-3 trimestru u pomalu rostoucích kultur plodových buněk, či kultur so</t>
  </si>
  <si>
    <t>IZOLACE A UCHOVÁNÍ LIDSKÉ DNA (RNA)</t>
  </si>
  <si>
    <t>Izolace jednoho vzorku DNA (RNA) z krve nebo tkáně (tkáňové kultury) včetně stanovení koncentrace a ověření kvality DNA (RNA), uchování vzorku.</t>
  </si>
  <si>
    <t>PCR ANALÝZA LIDSKÉ DNA</t>
  </si>
  <si>
    <t>PCR reakce jednoho vzorku DNA v termocykleru, elektroforetická analýza PCR produktu, dokumentace.</t>
  </si>
  <si>
    <t>Kultivace, zpracování a diferenciační barvení lymfocytů, zhodnocení karyotypu (z cca 10 metafází) přímo z mikroskopu nebo z fotografií. (Zohledněno 10% kultur bez mitóz).</t>
  </si>
  <si>
    <t>STANOVENÍ FRAGILNÍHO X Z PERIFERNÍ KRVE</t>
  </si>
  <si>
    <t>Speciální kultivace, zpracování a barvení lymfocytů, hodnocení fragilního X ve 100 buňkách u probanda, ve 150 buňkách u heterozygota. (Zohledněno 10% kultur bez hodnotitelných mitos).</t>
  </si>
  <si>
    <t>Kultivace za použití synchronizační metody nebo látek zpomalujících kontrakci chromozomů, zpracování a diferenciační barvení, hodnocení prometafazických chromozomů (délky 850 pruhů v haploidní sadě) z cca 10 mitóz. (Zohledněno 10% kultur bez hodnotitelný</t>
  </si>
  <si>
    <t>Kultivace, zpracování a klasické barvení lymfocytů, hodnocení 100 buněk numericky s evidencí získaných aberací (50 buněk u pacientů léčených cytostatiky, pacientů s FA nebo imunodeficiencí). (Zohledněno 10% kultur bez hodnotitelných mitóz).</t>
  </si>
  <si>
    <t>ANALÝZA POZDNÍ REPLIKACE CHROMOZOMŮ Z PERIFERNÍ KRVE</t>
  </si>
  <si>
    <t>Kultivace s BUdR, zpracování a barvení pro analýzu replikačních R pruhů a pozdě se replikujícího X v cca 10 mitózách. (Zohledněno 10% kultur bez hodnotitelných mitóz).</t>
  </si>
  <si>
    <t>Kultivace zpracování a diferenciační barvení, hodnocení karyotypu (z cca 10 metafází) přímo z mikroskopu nebo z fotografií, okamžité nasazení kultury a přednostní hodnocení. (Zohledněno 10% kultur bez hodnotitelných mitóz).</t>
  </si>
  <si>
    <t>VYŠETŘENÍ CHROMOZOMŮ Z KRVE BEZ PHA STIMULACE S RUTINNÍM  PRUHOVÁNÍM</t>
  </si>
  <si>
    <t>Zpracování kostní dřeně (přímo nebo po 24 hodinové kultivaci) diferenciační barvení a hodnocení karyotypu v cca 15 mitózách přímo z mikroskopu a z fotografií. (Zohledněno 30% kultur bez hodnotitel. výsledku).</t>
  </si>
  <si>
    <t>Oddělené zpracování kultur (přímé a po 24 hod. kultivaci, diferenciační barvení a hodnocení karyotypu z cca 15 mitóz přímo z mikroskopu a z fotografií.</t>
  </si>
  <si>
    <t>Kultivace za použití synchronizační metody nebo látek zpomalujících kontrakci chromozomů, zprac. a diferenc. barvení, hodnocení prometafazických chromozomů (délky 850 pruhů v haploidní sadě) z cca 15 mitóz přímo z mikroskopu a z fotografií. (Zohledněno 3</t>
  </si>
  <si>
    <t>Oddělené zpracování dvou kultur (přímé a po 24 hod. kultivace), diferenciační barvení a hodnocení karyotypu z cca 15 mitos přímo z mikroskopu a z fotografií, okamžité nasazení kultury, přednostní hodnocení. (Zohledněno 30%kultur bez hodnotitelných mitóz)</t>
  </si>
  <si>
    <t>VYŠETŘENÍ CHROMOZOMŮ Z FETÁLNÍ KRVE (BRÁT JAKO STATIMOVÉ)</t>
  </si>
  <si>
    <t>Kultivace, zpracování a diferenciační barvení, zhodnocení karyotypu u cca 10 metafází přímo z mikroskopu nebo z fotografií. (Zohledněno 30% kultur bez hodnotitelných mitóz).</t>
  </si>
  <si>
    <t>Dlouhodobá kultivace, zpracování, diferenciační barvení amniových buněk, zhodnocení karyotypu v cca 20 mitózách dvou paralelních kultur (z toho 5 detailní analýzou) přímo z mikroskopu nebo z fotografií. (Zohledněno 10% kultur bez hodnotitelných mitóz).</t>
  </si>
  <si>
    <t>VYŠETŘENÍ CHROMOZOMŮ Z PLODOVÉ VODY NEBO Z TKÁNÍ DLOUHODOBĚ KULTIVOVANÝCH SE STANOVENÍM FRAGILNÍHO X</t>
  </si>
  <si>
    <t>Dlouhodobá kultivace, zpracování a barvení pro stanovení karyotypu a fragilního X. (Zohledněno 20% kultur bez hodnotitelných mitóz).</t>
  </si>
  <si>
    <t>VYŠETŘENÍ PROMETAFAZICKÝCH CHROMOZOMŮ Z PLODOVÉ VODY, Z TKÁNÍ DLOUHODOBĚ KULTIVOVANÝCH  NEBO Z TKÁNÍ SOLIDNÍCH TUMORŮ</t>
  </si>
  <si>
    <t>Dlouhodobá kultivace s použitím látek zpomaluj. kontrakci chromozomů, zprac. adiferenc. barvení, hodnocení prometafazických chromozomů (délky 850 pruhů v haploidní sadě) v cca 15 mitózách přímo z mikroskopu a z fotografií. (Zohledněno 20% kultur bez hodn</t>
  </si>
  <si>
    <t>Zpracování chloriových klků, placentární tkáně přímo nebo po krátkodobé kultivaci, barvení a hodnocení karyotypu v cca 15 mitózách přímo z mikroskopu nebo z fotografií. (Zohledněno 20% kultur hodnotitelných mitóz).</t>
  </si>
  <si>
    <t>Dlouhodobá kultivace, zpracování, diferenciační barvení, zhodnocení karyotypu v cca 20 mitózách (z toho 5 detailní analýzou) přímo z mikroskopu nebo z fotografií. (Zohlednění 20% kultur bez hodnotitelných mitóz).</t>
  </si>
  <si>
    <t>Dlouhodobá kultivace, zpracování, diferenciační barvení, zhodnocení karyotypu v cca 20 mitózách (z toho 5 detailní analýzou) přímo z mikroskopu nebo z fotografií. (Zohledněno 20% kultur bez hodnotitelných mitóz).</t>
  </si>
  <si>
    <t>Diferenciační G-pruhovací metoda provedená navíc ke standardní metodě.</t>
  </si>
  <si>
    <t>Diferenciační R pruhovací metoda provedená navíc ke standardní metodě.</t>
  </si>
  <si>
    <t>Specielní barvicí technika pro průkaz organizátoru jadérka provedená navíc ke standardní pruhovací metodě.</t>
  </si>
  <si>
    <t>C pruhovací metoda provedená navíc ke standardní pruhovací metodě pro posouzení polymorfismů heterochromatinu.</t>
  </si>
  <si>
    <t>VYŠETŘENÍ X CHROMATINU</t>
  </si>
  <si>
    <t>Ze sliznice tváře.</t>
  </si>
  <si>
    <t>VYŠETŘENÍ Y CHROMATINU</t>
  </si>
  <si>
    <t>Ze sliznice tváře nebo z buněk jiného původu.</t>
  </si>
  <si>
    <t>Z fotografie.</t>
  </si>
  <si>
    <t>Inkorporace nukleotidů značených 32P do řetězce DNA.</t>
  </si>
  <si>
    <t>Syntéza cDNA ze vzorku izolované RNA reverzní transkripcí nebo jiná lab. s odpovídajícím OV.</t>
  </si>
  <si>
    <t>AMPLIFIKACE METODOU PCR</t>
  </si>
  <si>
    <t>Kvantitativní zmnožení vybraného úseku DNA v reakční směsi s dvojicí specifických primerů.</t>
  </si>
  <si>
    <t>Výkon zahrnuje: indikaci k biopsii či nekrobiopsii, odběr vzorku tkáně, založení kultury disociací tkáně mechanicky nebo enzymatickým účinkem, mikroskopickou kontrolu růstu buněk, volbu kultiv. metody, finál. zpracování a sklizeň buň. kultur s přípr. sed</t>
  </si>
  <si>
    <t>Dle indik. k vyš. je vypěst. potř. množství buněk k jejich uchování v buň. bance. Je zapotřebí vypěst. nejméně 10 mil. buněk. Jsou získány v suspenzi trypsinizací buň. kultur, smíchány s kryoprezerv. rozt., zmrazeny v progr. čas. řádu a uchov. v tekut. N</t>
  </si>
  <si>
    <t>999</t>
  </si>
  <si>
    <t>KRVÁCIVOST PODLE DUKE</t>
  </si>
  <si>
    <t>Stanovení doby krvácivosti in vivo.</t>
  </si>
  <si>
    <t>SEDIMENTACE ERYTROCYTŮ</t>
  </si>
  <si>
    <t>Přičti k odběru krve.</t>
  </si>
  <si>
    <t>odběr</t>
  </si>
  <si>
    <t>n</t>
  </si>
  <si>
    <t>Vyšetření</t>
  </si>
  <si>
    <t>Kč</t>
  </si>
  <si>
    <t>BIO</t>
  </si>
  <si>
    <t>Glukóza v plazmě</t>
  </si>
  <si>
    <t>PGLU</t>
  </si>
  <si>
    <t>Homocystein</t>
  </si>
  <si>
    <t>HCYP</t>
  </si>
  <si>
    <t>Anti-TSH receptor</t>
  </si>
  <si>
    <t>HEM</t>
  </si>
  <si>
    <t>Estriol volný</t>
  </si>
  <si>
    <t>E3F</t>
  </si>
  <si>
    <t>Glukóza</t>
  </si>
  <si>
    <t>PAPP-A</t>
  </si>
  <si>
    <t>PAPP</t>
  </si>
  <si>
    <t>Paul-Bunnell (IM)</t>
  </si>
  <si>
    <t>PlGP</t>
  </si>
  <si>
    <t>S-100B</t>
  </si>
  <si>
    <t>VKFE</t>
  </si>
  <si>
    <t>Vitamín D</t>
  </si>
  <si>
    <t>Separace séra</t>
  </si>
  <si>
    <t>UAMP</t>
  </si>
  <si>
    <t>UBAR</t>
  </si>
  <si>
    <t>UBZD</t>
  </si>
  <si>
    <t>Hamburgerův sedimen</t>
  </si>
  <si>
    <t>Kanabinoidy (THC)</t>
  </si>
  <si>
    <t>KANSTR</t>
  </si>
  <si>
    <t>Metadon</t>
  </si>
  <si>
    <t>UMTD</t>
  </si>
  <si>
    <t>Metamphetamin</t>
  </si>
  <si>
    <t>UMET</t>
  </si>
  <si>
    <t>Opiáty (heroin)</t>
  </si>
  <si>
    <t>OPIHSTR</t>
  </si>
  <si>
    <t>Opiáty (morfin)</t>
  </si>
  <si>
    <t>OPIMSTR</t>
  </si>
  <si>
    <t>Separace plazmy</t>
  </si>
  <si>
    <t>SEPAP</t>
  </si>
  <si>
    <t>Sal</t>
  </si>
  <si>
    <t>Volný Testosteron</t>
  </si>
  <si>
    <t>TRF</t>
  </si>
  <si>
    <t>Retikulocyty</t>
  </si>
  <si>
    <t>Trombocyt mikroskopicky</t>
  </si>
  <si>
    <t>KOA</t>
  </si>
  <si>
    <t>D-Dimer</t>
  </si>
  <si>
    <t>Extáze</t>
  </si>
  <si>
    <t>UMDMA</t>
  </si>
  <si>
    <t>Ca ioniz.</t>
  </si>
  <si>
    <t>AMH</t>
  </si>
  <si>
    <t>B_hp</t>
  </si>
  <si>
    <t>Trombocyty v heparinu</t>
  </si>
  <si>
    <t>TRCH</t>
  </si>
  <si>
    <t>Proteinurie typizace</t>
  </si>
  <si>
    <t>Bence-Jones bílkovina</t>
  </si>
  <si>
    <t>Anti-HEV</t>
  </si>
  <si>
    <t xml:space="preserve">Retikulocyty mikroskopicky </t>
  </si>
  <si>
    <t xml:space="preserve">Trombocyty mikroskopicky </t>
  </si>
  <si>
    <t>PLTM</t>
  </si>
  <si>
    <t>EBVEA</t>
  </si>
  <si>
    <t>Anaplasma WB</t>
  </si>
  <si>
    <t>EHRK</t>
  </si>
  <si>
    <t>Borrelia afzeliii WB</t>
  </si>
  <si>
    <t>Chlamydia WB</t>
  </si>
  <si>
    <t>Bordetela WB</t>
  </si>
  <si>
    <t>T. canis index avidity</t>
  </si>
  <si>
    <t>HHV 6 IgG ELISA</t>
  </si>
  <si>
    <t>HHV 6 IgM ELISA</t>
  </si>
  <si>
    <t>Rubella IgG</t>
  </si>
  <si>
    <t>Rubella IgM</t>
  </si>
  <si>
    <t>ANA IgG screening</t>
  </si>
  <si>
    <t>ANAGS</t>
  </si>
  <si>
    <t>GBM IgG IF</t>
  </si>
  <si>
    <t>GBM IgG ELISA</t>
  </si>
  <si>
    <t>Anti-MCV ELISA</t>
  </si>
  <si>
    <t>Ovarium Ig ELISA</t>
  </si>
  <si>
    <t>CD znaky (imunofenotypizace; 1 znak)</t>
  </si>
  <si>
    <t>Zona pellucida Ig ELISA</t>
  </si>
  <si>
    <t>Spermie Ig ELISA</t>
  </si>
  <si>
    <t>Ovarium IgG IF</t>
  </si>
  <si>
    <t>Testes IgG IF</t>
  </si>
  <si>
    <t>ATES</t>
  </si>
  <si>
    <t>Hladký sval IgG</t>
  </si>
  <si>
    <t>Elastáza</t>
  </si>
  <si>
    <t>ELA</t>
  </si>
  <si>
    <t>Katepsin G</t>
  </si>
  <si>
    <t>KATG</t>
  </si>
  <si>
    <t>Laktoferin</t>
  </si>
  <si>
    <t>LAKF</t>
  </si>
  <si>
    <t>Lysozym</t>
  </si>
  <si>
    <t>LYSO</t>
  </si>
  <si>
    <t>Anti-Sa ELISA</t>
  </si>
  <si>
    <t>ASAE</t>
  </si>
  <si>
    <t>Zinek Zn</t>
  </si>
  <si>
    <t>pouze na Budějovické</t>
  </si>
  <si>
    <t>Měď Cu</t>
  </si>
  <si>
    <t>odbornost</t>
  </si>
  <si>
    <t>hodnota bodu</t>
  </si>
  <si>
    <t>BIO-HEM</t>
  </si>
  <si>
    <t>#</t>
  </si>
  <si>
    <t>CENT ID</t>
  </si>
  <si>
    <t>x / IMU</t>
  </si>
  <si>
    <t>BLOK</t>
  </si>
  <si>
    <t>Komponenta (analyt)</t>
  </si>
  <si>
    <t>VÝKON CENÍK</t>
  </si>
  <si>
    <t>poznámka</t>
  </si>
  <si>
    <t>S_Urea</t>
  </si>
  <si>
    <t>S_Kreatinin</t>
  </si>
  <si>
    <t>S_Kyselina močová</t>
  </si>
  <si>
    <t>S_Na</t>
  </si>
  <si>
    <t>S_K</t>
  </si>
  <si>
    <t>S_Cl</t>
  </si>
  <si>
    <t>S_Ca</t>
  </si>
  <si>
    <t>S_P</t>
  </si>
  <si>
    <t>S_Mg</t>
  </si>
  <si>
    <t>S_Osmolalita séra</t>
  </si>
  <si>
    <t>o</t>
  </si>
  <si>
    <t>S_Ca ioniz. měřený</t>
  </si>
  <si>
    <t>S_Lithium</t>
  </si>
  <si>
    <t>CA++K</t>
  </si>
  <si>
    <t>S_Ca ioniz. výpočet</t>
  </si>
  <si>
    <t>zrušen výkon; změna CCM na CA++</t>
  </si>
  <si>
    <t>S_Bilirubin celkový</t>
  </si>
  <si>
    <t>S_Bilirubin konjugovaný</t>
  </si>
  <si>
    <t>S_ALT</t>
  </si>
  <si>
    <t>S_AST</t>
  </si>
  <si>
    <t>S_GGT</t>
  </si>
  <si>
    <t>S_Cholinesteráza</t>
  </si>
  <si>
    <t>S_ALP</t>
  </si>
  <si>
    <t>S_LD</t>
  </si>
  <si>
    <t>S_CK</t>
  </si>
  <si>
    <t>S_Amyláza</t>
  </si>
  <si>
    <t>S_Amyláza pankreatická</t>
  </si>
  <si>
    <t>S_Lipáza</t>
  </si>
  <si>
    <t>S_CK-MB mass</t>
  </si>
  <si>
    <t>S_Troponin I</t>
  </si>
  <si>
    <t>S_Myoglobin</t>
  </si>
  <si>
    <t>S_Celková bílkovina</t>
  </si>
  <si>
    <t>S_Albumin</t>
  </si>
  <si>
    <t>S_ELFO bílkovin</t>
  </si>
  <si>
    <t>S_Imunofixace</t>
  </si>
  <si>
    <t>S_CRP</t>
  </si>
  <si>
    <t>S_Ceruloplazmin</t>
  </si>
  <si>
    <t>S_Alfa-1-antitrypsin</t>
  </si>
  <si>
    <t>S_Prealbumin</t>
  </si>
  <si>
    <t>S_Orosomukoid</t>
  </si>
  <si>
    <t>S_Volné řetězce kappa</t>
  </si>
  <si>
    <t>S_ Volné řetězce lambda</t>
  </si>
  <si>
    <t>S_Cholesterol</t>
  </si>
  <si>
    <t>S_Cholesterol HDL</t>
  </si>
  <si>
    <t>IKLI</t>
  </si>
  <si>
    <t>Klimov index [CHOL/HDL]</t>
  </si>
  <si>
    <t>index</t>
  </si>
  <si>
    <t xml:space="preserve">S_Cholesterol LDL </t>
  </si>
  <si>
    <t>S_Triacylglyceroly</t>
  </si>
  <si>
    <t>S_Apo A1</t>
  </si>
  <si>
    <t>S_Apo B</t>
  </si>
  <si>
    <t>S_Lp(a)</t>
  </si>
  <si>
    <t>S_Glukóza</t>
  </si>
  <si>
    <t>P_Laktát</t>
  </si>
  <si>
    <t>B_HbA1c</t>
  </si>
  <si>
    <t>S_Fruktózamin (glyk. protein)</t>
  </si>
  <si>
    <t>S_CRP hs</t>
  </si>
  <si>
    <t>S_Parathormon (iPTH)</t>
  </si>
  <si>
    <t>S_Beta-CrossLaps</t>
  </si>
  <si>
    <t>S_Osteokalcin</t>
  </si>
  <si>
    <t>S_TSH</t>
  </si>
  <si>
    <t>S_T4</t>
  </si>
  <si>
    <t>S_fT4</t>
  </si>
  <si>
    <t>S_T3</t>
  </si>
  <si>
    <t>S_fT3</t>
  </si>
  <si>
    <t>S_Thyreoglobulin</t>
  </si>
  <si>
    <t>TSHV</t>
  </si>
  <si>
    <t>TSH veterinární</t>
  </si>
  <si>
    <t>CT4V</t>
  </si>
  <si>
    <t>T4 veterinární</t>
  </si>
  <si>
    <t>S_Prolaktin</t>
  </si>
  <si>
    <t>S_LH</t>
  </si>
  <si>
    <t>S_FSH</t>
  </si>
  <si>
    <t>S_Testosteron</t>
  </si>
  <si>
    <t>S_Progesteron</t>
  </si>
  <si>
    <t>S_Estradiol</t>
  </si>
  <si>
    <t>S_DHEAS</t>
  </si>
  <si>
    <t>S_SHBG</t>
  </si>
  <si>
    <t>V</t>
  </si>
  <si>
    <t>FAI</t>
  </si>
  <si>
    <t>FAI index</t>
  </si>
  <si>
    <t>S_PAPP-A</t>
  </si>
  <si>
    <t>S_Estriol volný</t>
  </si>
  <si>
    <t>S_Free beta-hCG</t>
  </si>
  <si>
    <t>P_ACTH</t>
  </si>
  <si>
    <t>doplněno</t>
  </si>
  <si>
    <t>S_Kortizol RÁNO</t>
  </si>
  <si>
    <t>KORP</t>
  </si>
  <si>
    <t>S_Kortizol odpol</t>
  </si>
  <si>
    <t>ALDL</t>
  </si>
  <si>
    <t>S_Aldosteron VLEŽE</t>
  </si>
  <si>
    <t>S_Inzulin</t>
  </si>
  <si>
    <t>ALDS</t>
  </si>
  <si>
    <t>S_Aldosteron VESTOJE</t>
  </si>
  <si>
    <t>U_Aldosteron</t>
  </si>
  <si>
    <t>S_CEA</t>
  </si>
  <si>
    <t>S_PSA</t>
  </si>
  <si>
    <t>S_PSA free</t>
  </si>
  <si>
    <t>FPSA/PSA</t>
  </si>
  <si>
    <t>S_fPSA/PSA index</t>
  </si>
  <si>
    <t>S_CA15-3</t>
  </si>
  <si>
    <t>S_CA19-9</t>
  </si>
  <si>
    <t>S_CA125</t>
  </si>
  <si>
    <t>S_CA72-4</t>
  </si>
  <si>
    <t>S_NSE</t>
  </si>
  <si>
    <t>S_CYFRA 21-1</t>
  </si>
  <si>
    <t>S_TK</t>
  </si>
  <si>
    <t>S_Beta-2-mikroglobulin</t>
  </si>
  <si>
    <t>S_HE4</t>
  </si>
  <si>
    <t>U_Bílkovina v moči kvalitativně</t>
  </si>
  <si>
    <t>U_Glukóza v moči kvalitativně</t>
  </si>
  <si>
    <t>U_Urea v moči</t>
  </si>
  <si>
    <t>dU</t>
  </si>
  <si>
    <t>UUREAI</t>
  </si>
  <si>
    <t>dU_Urea v moči sbírané</t>
  </si>
  <si>
    <t>U_Kreatinin v moči</t>
  </si>
  <si>
    <t>UKREATI</t>
  </si>
  <si>
    <t>dU_Kreatinin v moči sbírané</t>
  </si>
  <si>
    <t>U_Kyselina močová v moči</t>
  </si>
  <si>
    <t>UKMI</t>
  </si>
  <si>
    <t>dU_Kyselina močová v moči sbírané</t>
  </si>
  <si>
    <t>U_Na v moči</t>
  </si>
  <si>
    <t>UNAI</t>
  </si>
  <si>
    <t>dU_Na v moči sbírané</t>
  </si>
  <si>
    <t>U_K v moči</t>
  </si>
  <si>
    <t>UKI</t>
  </si>
  <si>
    <t>dU_K v moči sbírané</t>
  </si>
  <si>
    <t>U_Cl v moči</t>
  </si>
  <si>
    <t>UCLI</t>
  </si>
  <si>
    <t>dU_Cl v moči sbírané</t>
  </si>
  <si>
    <t>U_Ca v moči</t>
  </si>
  <si>
    <t>UCAI</t>
  </si>
  <si>
    <t>dU_Ca v moči sbírané</t>
  </si>
  <si>
    <t>U_P v moči</t>
  </si>
  <si>
    <t>UPI</t>
  </si>
  <si>
    <t>dU_P v moči sbírané</t>
  </si>
  <si>
    <t>U_Mg v moči</t>
  </si>
  <si>
    <t>UMGI</t>
  </si>
  <si>
    <t>dU_Mg v moči sbírané</t>
  </si>
  <si>
    <t>U_Osmolalita moči</t>
  </si>
  <si>
    <t>U_Bílkovina v moči kvantitativně</t>
  </si>
  <si>
    <t>UTPI</t>
  </si>
  <si>
    <t>dU_Bílkovina v moči sbírané kvantitativně</t>
  </si>
  <si>
    <t>U_Albumin v moči (mikroalbumin)</t>
  </si>
  <si>
    <t>UALBI</t>
  </si>
  <si>
    <t>dU_Albumin v moči (mikroalbumin) sbírané</t>
  </si>
  <si>
    <t>ACRI</t>
  </si>
  <si>
    <t>ACR (Albumin/Kreatinin index)</t>
  </si>
  <si>
    <t>U_Bence-Jones bílkovina</t>
  </si>
  <si>
    <t>U_Glukóza v moči</t>
  </si>
  <si>
    <t>UGLUI</t>
  </si>
  <si>
    <t>dU_Glukóza v moči sbírané</t>
  </si>
  <si>
    <t>U_Amyláza v moči</t>
  </si>
  <si>
    <t>CKDI</t>
  </si>
  <si>
    <t>CKD-EPI</t>
  </si>
  <si>
    <t>B_Sedimentace erytrocytů FW</t>
  </si>
  <si>
    <t>TRCM</t>
  </si>
  <si>
    <t>B_Trombocyt mikroskopicky</t>
  </si>
  <si>
    <t>dříve TRC</t>
  </si>
  <si>
    <t>B_hep</t>
  </si>
  <si>
    <t>B_Trombocyty v heparinu</t>
  </si>
  <si>
    <t>P_APTT</t>
  </si>
  <si>
    <t>P_Fibrinogen</t>
  </si>
  <si>
    <t>P_Trombinový čas (TT)</t>
  </si>
  <si>
    <t>P_Antitrombin III</t>
  </si>
  <si>
    <t>P_D-Dimery</t>
  </si>
  <si>
    <t>P_APC rezistence</t>
  </si>
  <si>
    <t>P_Protein C</t>
  </si>
  <si>
    <t>B_Krevní skupina+Rh</t>
  </si>
  <si>
    <t>P_Antierytrocytární protilátky screening</t>
  </si>
  <si>
    <t>S_Fe</t>
  </si>
  <si>
    <t>TIBC měřená</t>
  </si>
  <si>
    <t>nově zavedeno; dříve VKFE</t>
  </si>
  <si>
    <t>S_Transferin</t>
  </si>
  <si>
    <t>S_Transferin saturace (výp.)</t>
  </si>
  <si>
    <t>S_Ferritin</t>
  </si>
  <si>
    <t>S_Vitamin B12</t>
  </si>
  <si>
    <t>S_Folát</t>
  </si>
  <si>
    <t>S_ASLO</t>
  </si>
  <si>
    <t>S_Anti-HAV IgM</t>
  </si>
  <si>
    <t>S_Anti-HAV Total</t>
  </si>
  <si>
    <t>S_HBsAg</t>
  </si>
  <si>
    <t>S_HBsAg konfirmace</t>
  </si>
  <si>
    <t>S_Anti-HBs</t>
  </si>
  <si>
    <t>S_Anti-HBc IgM</t>
  </si>
  <si>
    <t>S_Anti-HBc Total</t>
  </si>
  <si>
    <t>S_HBeAg</t>
  </si>
  <si>
    <t>S_Anti-Hbe</t>
  </si>
  <si>
    <t>S_Anti-HCV</t>
  </si>
  <si>
    <t>S_Syfilis (RRR)</t>
  </si>
  <si>
    <t>S_Syfilis TPHA</t>
  </si>
  <si>
    <t>S_HIV Combo</t>
  </si>
  <si>
    <t>S_Imunoglobulin M</t>
  </si>
  <si>
    <t>S_Imunoglobulin A</t>
  </si>
  <si>
    <t>S_Imunoglobulin G</t>
  </si>
  <si>
    <t>S_C4 komplement</t>
  </si>
  <si>
    <t>S_C3 komplement</t>
  </si>
  <si>
    <t>S_RF</t>
  </si>
  <si>
    <t>S_Anti-TG</t>
  </si>
  <si>
    <t>S_Anti-TPO</t>
  </si>
  <si>
    <t>TRAK (TSI)</t>
  </si>
  <si>
    <t>S_Anti-TSH receptor (TRAK)</t>
  </si>
  <si>
    <t>S_Anti-TSH receptor (TSI)</t>
  </si>
  <si>
    <t>LUC</t>
  </si>
  <si>
    <t>S_hCG</t>
  </si>
  <si>
    <t>S_AFP</t>
  </si>
  <si>
    <t>Sal_Kortizol ve slinách</t>
  </si>
  <si>
    <t>S_C-peptid</t>
  </si>
  <si>
    <t>ROMA</t>
  </si>
  <si>
    <t>ROMA index</t>
  </si>
  <si>
    <t>CLEA</t>
  </si>
  <si>
    <t>U_Kreatininová clearance</t>
  </si>
  <si>
    <t>B_Diferenciál mikroskopicky</t>
  </si>
  <si>
    <t>B_Retikulocyty strojově</t>
  </si>
  <si>
    <t>B_Retikulocyty mikroskopicky</t>
  </si>
  <si>
    <t>P_INR (PT)</t>
  </si>
  <si>
    <t>P_Glukóza</t>
  </si>
  <si>
    <t>U_Drogový screening</t>
  </si>
  <si>
    <t>P_oGTT gravidní</t>
  </si>
  <si>
    <t>P_oGTT</t>
  </si>
  <si>
    <t>U_Hamburgerův sedimen</t>
  </si>
  <si>
    <t>U_Vyšetření moči chemicky + sediment</t>
  </si>
  <si>
    <t>U_DIA moč (glu, ketony)</t>
  </si>
  <si>
    <t>S_Vazebná kapacita Fe</t>
  </si>
  <si>
    <t>výpočet; bez kódu 81629</t>
  </si>
  <si>
    <t>S_Cystatin C</t>
  </si>
  <si>
    <t>S_ALP-izoenzymy</t>
  </si>
  <si>
    <t>S_ACP</t>
  </si>
  <si>
    <t>P_Homocystein</t>
  </si>
  <si>
    <t>zdvojená metoda S vs P</t>
  </si>
  <si>
    <t>S_Homocystein</t>
  </si>
  <si>
    <t>S_PIGF</t>
  </si>
  <si>
    <t>oprava CCM na PLGP</t>
  </si>
  <si>
    <t>S_sFlt-1</t>
  </si>
  <si>
    <t>PREE</t>
  </si>
  <si>
    <t>S_sFlt-1/PIGF index (preeklampsie)</t>
  </si>
  <si>
    <t>S_Imunoglobulin E</t>
  </si>
  <si>
    <t>S_CIK-PEG</t>
  </si>
  <si>
    <t>S_Haptoglobin</t>
  </si>
  <si>
    <t>S_Anti-GAD (glut. decarboxylase)</t>
  </si>
  <si>
    <t>S_Anti-IA2 (tyrosine phosphatase)</t>
  </si>
  <si>
    <t>S_Anti-IAA (inzulin)</t>
  </si>
  <si>
    <t>S_S-100B</t>
  </si>
  <si>
    <t>S_Paul-Bunnell (IM)</t>
  </si>
  <si>
    <t>S_Vitamín D</t>
  </si>
  <si>
    <t xml:space="preserve">S_P1NP total </t>
  </si>
  <si>
    <t>S_Troponin T</t>
  </si>
  <si>
    <t>S_NT-proBNP</t>
  </si>
  <si>
    <t>S_Valproát</t>
  </si>
  <si>
    <t>S_Carbamazepin</t>
  </si>
  <si>
    <t>S_Fenytoin</t>
  </si>
  <si>
    <t>S_Digoxin</t>
  </si>
  <si>
    <t>S_Alkohol v séru</t>
  </si>
  <si>
    <t>B_Krvácivost (Duke)</t>
  </si>
  <si>
    <t>P_Anti-f. Xa aktivita</t>
  </si>
  <si>
    <t>B_Test kompatibility transf. přípravku</t>
  </si>
  <si>
    <t>F_Okultní krvácení ve stolici</t>
  </si>
  <si>
    <t>U_hCG</t>
  </si>
  <si>
    <t>U_Alkohol v moči</t>
  </si>
  <si>
    <t>U_Kanabinoidy (THC)</t>
  </si>
  <si>
    <t>U_Kanabinoidy (semikvantitativně)</t>
  </si>
  <si>
    <t>U_Opiáty (heroin)</t>
  </si>
  <si>
    <t>U_Opiáty (semikvantitativně)</t>
  </si>
  <si>
    <t>U_Opiáty (morfin)</t>
  </si>
  <si>
    <t>UAMP / aftstr</t>
  </si>
  <si>
    <t>U_Amphetamin</t>
  </si>
  <si>
    <t>U_Amphetamin (semikvantitativně)</t>
  </si>
  <si>
    <t>U_Buprenorfin</t>
  </si>
  <si>
    <t>U_Benzodiazepiny</t>
  </si>
  <si>
    <t>U_Benzodiazepiny (semikvantitativně)</t>
  </si>
  <si>
    <t>U_Kokain - metabolity (semikvantitativně)</t>
  </si>
  <si>
    <t>U_Barbituráty</t>
  </si>
  <si>
    <t>U_Barbituráty (semikvantitativně)</t>
  </si>
  <si>
    <t>U_Ethylglukuronid</t>
  </si>
  <si>
    <t>B_ABR</t>
  </si>
  <si>
    <t>DIFA</t>
  </si>
  <si>
    <t>B_Diferenciál absolutně</t>
  </si>
  <si>
    <t>P_Antierytrocytární pl. typizace</t>
  </si>
  <si>
    <t>P_Faktor VIII</t>
  </si>
  <si>
    <t>P_ProC Global</t>
  </si>
  <si>
    <t>P_Protein S</t>
  </si>
  <si>
    <t>P_INR POCT</t>
  </si>
  <si>
    <t>S_C1 inhibitor</t>
  </si>
  <si>
    <t>S_Erytropoetin</t>
  </si>
  <si>
    <t>S_Gastrin</t>
  </si>
  <si>
    <t>S_Interleukin-6</t>
  </si>
  <si>
    <t>S_Kalcitonin</t>
  </si>
  <si>
    <t>S_Osteáza</t>
  </si>
  <si>
    <t>S_Solubilní transferinový rec. (sTrfR)</t>
  </si>
  <si>
    <t>S_Theofylin</t>
  </si>
  <si>
    <t>S_Thyroxin vazebný protein (TBG)</t>
  </si>
  <si>
    <t>S_TPA</t>
  </si>
  <si>
    <t>S_Volný Testosteron</t>
  </si>
  <si>
    <t>S_Anti-ICA (Langerhansovy ost.)</t>
  </si>
  <si>
    <t>S_anti-Müllerian hormon</t>
  </si>
  <si>
    <t>S_CIK C1q</t>
  </si>
  <si>
    <t>AHEGM</t>
  </si>
  <si>
    <t>S_Anti-HEV</t>
  </si>
  <si>
    <t>-</t>
  </si>
  <si>
    <t>neděláme</t>
  </si>
  <si>
    <t>S_Anti-HEV IgG BLOT</t>
  </si>
  <si>
    <t>S_Anti-HEV IgM BLOT</t>
  </si>
  <si>
    <t>U_Kortizol</t>
  </si>
  <si>
    <t>U_Metadon</t>
  </si>
  <si>
    <t>U_Metamphetamin</t>
  </si>
  <si>
    <t>U_Extáze</t>
  </si>
  <si>
    <t>U_Proteinurie typizace</t>
  </si>
  <si>
    <t>IATE</t>
  </si>
  <si>
    <t>I_Aterogenní index</t>
  </si>
  <si>
    <t>S_Lamotrigin</t>
  </si>
  <si>
    <t>S_Prokalcitonin</t>
  </si>
  <si>
    <t>GLUPOCT</t>
  </si>
  <si>
    <t>B_Glukóza glukometrem</t>
  </si>
  <si>
    <t>NHDL</t>
  </si>
  <si>
    <t>Non-HDL [CHOL-HDL]</t>
  </si>
  <si>
    <t>OSMV</t>
  </si>
  <si>
    <t>S_Osmolalita vypočtená</t>
  </si>
  <si>
    <t>UIBC</t>
  </si>
  <si>
    <t>UIBC vyp.</t>
  </si>
  <si>
    <t>S_SCCA (spinocelulární ca antigen)</t>
  </si>
  <si>
    <t>BGLUJ1</t>
  </si>
  <si>
    <t>B_Glukóza po jídle 1 h</t>
  </si>
  <si>
    <t>91197+91249</t>
  </si>
  <si>
    <t>ova</t>
  </si>
  <si>
    <t>ANCA (MPO)</t>
  </si>
  <si>
    <t>ANCA (PR3)</t>
  </si>
  <si>
    <t>ANCA screening (IF)</t>
  </si>
  <si>
    <t>Anti-Sa</t>
  </si>
  <si>
    <t>Bord. parapert IgA</t>
  </si>
  <si>
    <t>Bord. parapert IgG</t>
  </si>
  <si>
    <t>Bord. parapert IgM</t>
  </si>
  <si>
    <t>Bord. pertusis IgA</t>
  </si>
  <si>
    <t>Bord. pertusis IgG</t>
  </si>
  <si>
    <t>Bordetella pertussis IgG, IgA (BLOT)</t>
  </si>
  <si>
    <t>Borrelia afzelii IgG, IgM (BLOT)</t>
  </si>
  <si>
    <t>Borrelia burg IgG</t>
  </si>
  <si>
    <t>Borrelia burg IgM</t>
  </si>
  <si>
    <t>Borrelia burgdorferi IgG, IgM (BLOT)</t>
  </si>
  <si>
    <t>Borrelia garinii IgG, IgM (BLOT)</t>
  </si>
  <si>
    <t>Borrelia IgG, IgM (BLOT)</t>
  </si>
  <si>
    <t>Campylobacter IgG, IgA (BLOT)</t>
  </si>
  <si>
    <t>Candida alb. IgA</t>
  </si>
  <si>
    <t>Candida alb. IgM</t>
  </si>
  <si>
    <t>Candida alb.IgG</t>
  </si>
  <si>
    <t>CCP</t>
  </si>
  <si>
    <t>Ceruloplasmin</t>
  </si>
  <si>
    <t>CMV IgG, IgM (BLOT)</t>
  </si>
  <si>
    <t>Coxsackie virus A IgG</t>
  </si>
  <si>
    <t>EBV IgG, IgM (BLOT)</t>
  </si>
  <si>
    <t>ENA</t>
  </si>
  <si>
    <t>Exokrin. výv. pankreatu IgG</t>
  </si>
  <si>
    <t>GBM IgG (IF)</t>
  </si>
  <si>
    <t>Gliadin(DGP) IgA</t>
  </si>
  <si>
    <t>Gliadin(DGP) IgG</t>
  </si>
  <si>
    <t>1714 Jirkov</t>
  </si>
  <si>
    <t>Helicobacter  pylori Ag stolice</t>
  </si>
  <si>
    <t>Helicobacter  pylori IgA</t>
  </si>
  <si>
    <t>Helicobacter  pylori IgG</t>
  </si>
  <si>
    <t>Helicobacter  pylori IgG, IgM (BLOT)</t>
  </si>
  <si>
    <t>HHV 6 IgG</t>
  </si>
  <si>
    <t>FLC</t>
  </si>
  <si>
    <t>HLA-B27</t>
  </si>
  <si>
    <t>2*82041</t>
  </si>
  <si>
    <t>10083 (1556 + 1558)</t>
  </si>
  <si>
    <t>10084 (1557 + 1559)</t>
  </si>
  <si>
    <t>HSV IgG, IgM (BLOT)</t>
  </si>
  <si>
    <t>Chlam. pneu (BLOT)</t>
  </si>
  <si>
    <t>Chlam. trach IgA</t>
  </si>
  <si>
    <t>Chlam. trach IgG</t>
  </si>
  <si>
    <t>Chlamydia pneu IgA</t>
  </si>
  <si>
    <t>Chlamydia pneu IgG</t>
  </si>
  <si>
    <t>Chlamydia pneu IgM</t>
  </si>
  <si>
    <t>Imunofenotypizace (CD znaky)</t>
  </si>
  <si>
    <t>Kalprotektin (stolice)</t>
  </si>
  <si>
    <t>Klíšť. enceph. IgG (TBE)</t>
  </si>
  <si>
    <t>Klíšť. enceph. IgM (TBE)</t>
  </si>
  <si>
    <t>Legionell. pneum. IgG</t>
  </si>
  <si>
    <t>Legionell.pneum. IgM</t>
  </si>
  <si>
    <t>MCV</t>
  </si>
  <si>
    <t>Mycoplasma genus DNA Moč</t>
  </si>
  <si>
    <t>10092 (1562 + 1594)</t>
  </si>
  <si>
    <t>Mycoplasma genus DNA Stěr</t>
  </si>
  <si>
    <t>10093 (1563 + 1595)</t>
  </si>
  <si>
    <t>Mycoplasma pneu IgA</t>
  </si>
  <si>
    <t>Mycoplasma pneu IgG</t>
  </si>
  <si>
    <t>Mycoplasma pneu IgM</t>
  </si>
  <si>
    <t>Mycoplasma pneum. IgG, IgA, IgM (BLOT)</t>
  </si>
  <si>
    <t>Ovarium Ig</t>
  </si>
  <si>
    <t>Ovarium IgG (IF)</t>
  </si>
  <si>
    <t>Parainfl. 1-4 IgA</t>
  </si>
  <si>
    <t>Parainfl. 1-4 IgG</t>
  </si>
  <si>
    <t>Parainfl. 1-4 IgM</t>
  </si>
  <si>
    <t>Parietál. buňky IgG (AGPC)</t>
  </si>
  <si>
    <t>Parvovirus B19 IgG, IgM (BLOT)</t>
  </si>
  <si>
    <t>Pohár. b. stř. sliz. IgG (AGP)</t>
  </si>
  <si>
    <t>Příčně pruhovaný sval IgG (StMA)</t>
  </si>
  <si>
    <t>2x91197</t>
  </si>
  <si>
    <t xml:space="preserve">Spermie Ig </t>
  </si>
  <si>
    <t>Strept. pneum.IgG</t>
  </si>
  <si>
    <t>T. transglutamináza IgA</t>
  </si>
  <si>
    <t>T. transglutamináza IgG</t>
  </si>
  <si>
    <t>Testes IgG (IF)</t>
  </si>
  <si>
    <t>Toxocara IgG (BLOT)</t>
  </si>
  <si>
    <t>Toxoplasma gondii IgG, IgA, IgM (BLOT)</t>
  </si>
  <si>
    <t>Yersinia enteroc IgA</t>
  </si>
  <si>
    <t>oprava z YERSG na YERSA</t>
  </si>
  <si>
    <t>Yersinia enteroc IgG</t>
  </si>
  <si>
    <t>Yersinia enteroc IgG, IgA, IgM (BLOT)</t>
  </si>
  <si>
    <t>Yersinia enteroc IgM</t>
  </si>
  <si>
    <t>Zona pellucida</t>
  </si>
  <si>
    <t>o-520</t>
  </si>
  <si>
    <t>ANA autoprotilátky (BLOT)</t>
  </si>
  <si>
    <t>v-7687 (2628-48); h-1207</t>
  </si>
  <si>
    <t>ANCA typizace (PR3, MPO, BPI...)</t>
  </si>
  <si>
    <t>91277+91279</t>
  </si>
  <si>
    <t>v-7650 (293-9); h-10069 (1311-15); o-507 (543-8)</t>
  </si>
  <si>
    <t>2x91567</t>
  </si>
  <si>
    <t>v-7651 (345-358); h-10060 (1289, 90); o-589,590</t>
  </si>
  <si>
    <t>Aquaporin-4</t>
  </si>
  <si>
    <t>h-1272</t>
  </si>
  <si>
    <t>CD57</t>
  </si>
  <si>
    <t>CD 57</t>
  </si>
  <si>
    <t>ova- výkon 2x; via-bez výkonu</t>
  </si>
  <si>
    <t>v-198</t>
  </si>
  <si>
    <t>h-1308</t>
  </si>
  <si>
    <t>via</t>
  </si>
  <si>
    <t>DSM</t>
  </si>
  <si>
    <t>Desmozómy</t>
  </si>
  <si>
    <t>h-1274</t>
  </si>
  <si>
    <t>AUIDS</t>
  </si>
  <si>
    <t>v-170; h-1400</t>
  </si>
  <si>
    <t>ds DNA (IF)</t>
  </si>
  <si>
    <t>v-174; o-551</t>
  </si>
  <si>
    <t>oprava CCM z EBVEA na EBVAE</t>
  </si>
  <si>
    <t>Ehrlichia (BLOT)</t>
  </si>
  <si>
    <t xml:space="preserve">via; ova  </t>
  </si>
  <si>
    <t xml:space="preserve">Fagocytóza  </t>
  </si>
  <si>
    <t>v-7656 (459-463); h-1554; o-615</t>
  </si>
  <si>
    <t>91171+91175</t>
  </si>
  <si>
    <t>h-10064 (1297,8)</t>
  </si>
  <si>
    <t>91129+91133</t>
  </si>
  <si>
    <t>h-10062 (1293,4)</t>
  </si>
  <si>
    <t>h-10061 (1291,2)</t>
  </si>
  <si>
    <t>Gangliosidy IgG, IgM (BLOT)</t>
  </si>
  <si>
    <t>91399+91411</t>
  </si>
  <si>
    <t>v-7621 (2611-2627); h-10056 (1252-1265)</t>
  </si>
  <si>
    <t>Gastro BLOT IgG (BLOT)</t>
  </si>
  <si>
    <t>v-1965 (obj. pokr. 7689)</t>
  </si>
  <si>
    <t>Gastro BLOT IgA (BLOT)</t>
  </si>
  <si>
    <t>v-1966 (obj. pokr. 7689)</t>
  </si>
  <si>
    <t>Hepatopatie autoprotilátky (BLOT)</t>
  </si>
  <si>
    <t>v-(2129 - obj. pokr. 7632); h-10055; o-508</t>
  </si>
  <si>
    <t>v-158;h-1224</t>
  </si>
  <si>
    <t>had</t>
  </si>
  <si>
    <t>Hu,Ri,Yo IgG (BLOT)</t>
  </si>
  <si>
    <t>v-7638 (2601-2608); h-10057 (1266-71)</t>
  </si>
  <si>
    <t>Chlam. trach IgM</t>
  </si>
  <si>
    <t>v-1062; h-1057</t>
  </si>
  <si>
    <t>Chlamydia pneu, trach, psitt IgG, IgA (BLOT)</t>
  </si>
  <si>
    <t>2x91399</t>
  </si>
  <si>
    <t>v-7682 (2840-70); h-10125 (2261-2289); o-994 (1902-5,-1909-12)</t>
  </si>
  <si>
    <t>V 6x91411</t>
  </si>
  <si>
    <t>H2x91399</t>
  </si>
  <si>
    <t>O2x 82135</t>
  </si>
  <si>
    <t>o-414</t>
  </si>
  <si>
    <t>v-196; o-528</t>
  </si>
  <si>
    <t>h-10063</t>
  </si>
  <si>
    <t>v-180; o-526</t>
  </si>
  <si>
    <t>Laminin-1</t>
  </si>
  <si>
    <t>h-1280</t>
  </si>
  <si>
    <t xml:space="preserve">LKM-1 </t>
  </si>
  <si>
    <t>v-255; o-555</t>
  </si>
  <si>
    <t>MAG IgM (BLOT)</t>
  </si>
  <si>
    <t>v-7633 (2649-52); h-1251</t>
  </si>
  <si>
    <t>Milk intolerance (BLOT)</t>
  </si>
  <si>
    <t>v-7672 (2705,6,8); h-10048</t>
  </si>
  <si>
    <t>v-252; o-581</t>
  </si>
  <si>
    <t>h-1102</t>
  </si>
  <si>
    <t>h-1101</t>
  </si>
  <si>
    <t>v-136; h-1223; o-582</t>
  </si>
  <si>
    <t>h-1300</t>
  </si>
  <si>
    <t>v-176; o-525</t>
  </si>
  <si>
    <t>Scl 70</t>
  </si>
  <si>
    <t>v-192; o-527</t>
  </si>
  <si>
    <t>v-184; o-524</t>
  </si>
  <si>
    <t>h-1281</t>
  </si>
  <si>
    <t>5x91439</t>
  </si>
  <si>
    <t>ova SK: 620-624</t>
  </si>
  <si>
    <t>T. gondii - KFR</t>
  </si>
  <si>
    <t>TOXE (alej)</t>
  </si>
  <si>
    <t>v-3044; h-1138</t>
  </si>
  <si>
    <t>ERNP</t>
  </si>
  <si>
    <t>U1-RNP</t>
  </si>
  <si>
    <t>via; ova bez výkonu</t>
  </si>
  <si>
    <t>KO BP</t>
  </si>
  <si>
    <t>B_Krevní obraz</t>
  </si>
  <si>
    <t>alternativní CCM kód</t>
  </si>
  <si>
    <t>VVV1</t>
  </si>
  <si>
    <t>Vrozené vývojové vady 1. trim</t>
  </si>
  <si>
    <t>KO5 - BP5</t>
  </si>
  <si>
    <t>B_Krevní obraz + diferenciál</t>
  </si>
  <si>
    <t>VVV2</t>
  </si>
  <si>
    <t>Vrozené vývojové vady 2. trim</t>
  </si>
  <si>
    <t>BP3</t>
  </si>
  <si>
    <t>Obor</t>
  </si>
  <si>
    <t>#0</t>
  </si>
  <si>
    <t>Blok v žádance</t>
  </si>
  <si>
    <t>Název pro žádanku</t>
  </si>
  <si>
    <t>Komponent (vyšetření)</t>
  </si>
  <si>
    <t>OVA</t>
  </si>
  <si>
    <t>HAD</t>
  </si>
  <si>
    <t>SAMOPL</t>
  </si>
  <si>
    <t>BUD</t>
  </si>
  <si>
    <t>MOS</t>
  </si>
  <si>
    <t>zdroj: AEH_Seznam_metod\Katalog BHI</t>
  </si>
  <si>
    <t>B+I+S</t>
  </si>
  <si>
    <t>A5</t>
  </si>
  <si>
    <t>A02</t>
  </si>
  <si>
    <t>B6</t>
  </si>
  <si>
    <t>C02</t>
  </si>
  <si>
    <t>B33</t>
  </si>
  <si>
    <t>B25</t>
  </si>
  <si>
    <t>D01</t>
  </si>
  <si>
    <t>A23</t>
  </si>
  <si>
    <t>B21</t>
  </si>
  <si>
    <t>B28</t>
  </si>
  <si>
    <t>B29</t>
  </si>
  <si>
    <t>D02</t>
  </si>
  <si>
    <t>A24</t>
  </si>
  <si>
    <t>B22</t>
  </si>
  <si>
    <t>E6</t>
  </si>
  <si>
    <t>A25</t>
  </si>
  <si>
    <t>B23</t>
  </si>
  <si>
    <t>B30</t>
  </si>
  <si>
    <t>A26</t>
  </si>
  <si>
    <t>B24</t>
  </si>
  <si>
    <t>B31</t>
  </si>
  <si>
    <t>D04</t>
  </si>
  <si>
    <t>A27</t>
  </si>
  <si>
    <t>B32</t>
  </si>
  <si>
    <t>D05</t>
  </si>
  <si>
    <t>A28</t>
  </si>
  <si>
    <t>B26</t>
  </si>
  <si>
    <t>D06</t>
  </si>
  <si>
    <t>A29</t>
  </si>
  <si>
    <t>B27</t>
  </si>
  <si>
    <t>B34</t>
  </si>
  <si>
    <t>D08</t>
  </si>
  <si>
    <t>A30</t>
  </si>
  <si>
    <t>B35</t>
  </si>
  <si>
    <t>D09</t>
  </si>
  <si>
    <t>A31</t>
  </si>
  <si>
    <t>B36</t>
  </si>
  <si>
    <t>D10</t>
  </si>
  <si>
    <t>A32</t>
  </si>
  <si>
    <t>D3</t>
  </si>
  <si>
    <t>D07</t>
  </si>
  <si>
    <t>B37</t>
  </si>
  <si>
    <t>Glukóza v krvi glukometrem</t>
  </si>
  <si>
    <t>Glukóza v krvi po jídle za 1 h</t>
  </si>
  <si>
    <t>Preeklampsie</t>
  </si>
  <si>
    <t>C37</t>
  </si>
  <si>
    <t>A34</t>
  </si>
  <si>
    <t>C16</t>
  </si>
  <si>
    <t>B15</t>
  </si>
  <si>
    <t>C17</t>
  </si>
  <si>
    <t>B17</t>
  </si>
  <si>
    <t>C20</t>
  </si>
  <si>
    <t>B16</t>
  </si>
  <si>
    <t>C18</t>
  </si>
  <si>
    <t>C21</t>
  </si>
  <si>
    <t>B19</t>
  </si>
  <si>
    <t>C19</t>
  </si>
  <si>
    <t>B18</t>
  </si>
  <si>
    <t>C23</t>
  </si>
  <si>
    <t>C22</t>
  </si>
  <si>
    <t>C24</t>
  </si>
  <si>
    <t>B20</t>
  </si>
  <si>
    <t>C25</t>
  </si>
  <si>
    <t>S_Anti-TSH receptor</t>
  </si>
  <si>
    <t>C26</t>
  </si>
  <si>
    <t>B10</t>
  </si>
  <si>
    <t>C27</t>
  </si>
  <si>
    <t>B11</t>
  </si>
  <si>
    <t>C28</t>
  </si>
  <si>
    <t>C29</t>
  </si>
  <si>
    <t>B13</t>
  </si>
  <si>
    <t>C30</t>
  </si>
  <si>
    <t>B14</t>
  </si>
  <si>
    <t>C31</t>
  </si>
  <si>
    <t>B09</t>
  </si>
  <si>
    <t>C15</t>
  </si>
  <si>
    <t>C32</t>
  </si>
  <si>
    <t>C33</t>
  </si>
  <si>
    <t>C34</t>
  </si>
  <si>
    <t>C35</t>
  </si>
  <si>
    <t>S_Kortizol</t>
  </si>
  <si>
    <t>KOR</t>
  </si>
  <si>
    <t>C36</t>
  </si>
  <si>
    <t>Kortizol - sliny</t>
  </si>
  <si>
    <t>anti-Müllerian hormon</t>
  </si>
  <si>
    <t>G35</t>
  </si>
  <si>
    <t>I4</t>
  </si>
  <si>
    <t>Kortizol (odpolední odběr)</t>
  </si>
  <si>
    <t>E01</t>
  </si>
  <si>
    <t>E1</t>
  </si>
  <si>
    <t>E2</t>
  </si>
  <si>
    <t>E02</t>
  </si>
  <si>
    <t>B_Retikulocyty</t>
  </si>
  <si>
    <t>E03</t>
  </si>
  <si>
    <t>E3</t>
  </si>
  <si>
    <t>E4</t>
  </si>
  <si>
    <t>Sedimentace</t>
  </si>
  <si>
    <t>E06</t>
  </si>
  <si>
    <t>E04</t>
  </si>
  <si>
    <t>E7</t>
  </si>
  <si>
    <t>Krevní skupina</t>
  </si>
  <si>
    <t>E13</t>
  </si>
  <si>
    <t>E11</t>
  </si>
  <si>
    <t>E8</t>
  </si>
  <si>
    <t xml:space="preserve">Screening protilátek </t>
  </si>
  <si>
    <t>E14</t>
  </si>
  <si>
    <t>E12</t>
  </si>
  <si>
    <t>E9</t>
  </si>
  <si>
    <t>E15</t>
  </si>
  <si>
    <t>A14</t>
  </si>
  <si>
    <t>A12</t>
  </si>
  <si>
    <t>A13</t>
  </si>
  <si>
    <t>A15</t>
  </si>
  <si>
    <t>A20</t>
  </si>
  <si>
    <t>A21</t>
  </si>
  <si>
    <t>A16</t>
  </si>
  <si>
    <t>A22</t>
  </si>
  <si>
    <t>A17</t>
  </si>
  <si>
    <t>A18</t>
  </si>
  <si>
    <t>A19</t>
  </si>
  <si>
    <t>Troponin</t>
  </si>
  <si>
    <t>D8</t>
  </si>
  <si>
    <t>D6</t>
  </si>
  <si>
    <t>D9</t>
  </si>
  <si>
    <t>D11</t>
  </si>
  <si>
    <t>D12</t>
  </si>
  <si>
    <t>D5</t>
  </si>
  <si>
    <t>D13</t>
  </si>
  <si>
    <t>D7</t>
  </si>
  <si>
    <t>D14</t>
  </si>
  <si>
    <t>Quick (PT)</t>
  </si>
  <si>
    <t>E07</t>
  </si>
  <si>
    <t>E5</t>
  </si>
  <si>
    <t>E05</t>
  </si>
  <si>
    <t>E10</t>
  </si>
  <si>
    <t>aPTT</t>
  </si>
  <si>
    <t>E08</t>
  </si>
  <si>
    <t>E09</t>
  </si>
  <si>
    <t>Antitrombin</t>
  </si>
  <si>
    <t>anti-Xa aktivita</t>
  </si>
  <si>
    <t>E16</t>
  </si>
  <si>
    <t>Močovina</t>
  </si>
  <si>
    <t>A09</t>
  </si>
  <si>
    <t>A1</t>
  </si>
  <si>
    <t>A01</t>
  </si>
  <si>
    <t>A10</t>
  </si>
  <si>
    <t>A2</t>
  </si>
  <si>
    <t>A11</t>
  </si>
  <si>
    <t>A3</t>
  </si>
  <si>
    <t>A03</t>
  </si>
  <si>
    <t>A4</t>
  </si>
  <si>
    <t>A04</t>
  </si>
  <si>
    <t>A05</t>
  </si>
  <si>
    <t>D15</t>
  </si>
  <si>
    <t>D16</t>
  </si>
  <si>
    <t>D17</t>
  </si>
  <si>
    <t>D18</t>
  </si>
  <si>
    <t>D19</t>
  </si>
  <si>
    <t>? DASTA08837</t>
  </si>
  <si>
    <t xml:space="preserve">HDL cholesterol </t>
  </si>
  <si>
    <t xml:space="preserve">LDL cholesterol </t>
  </si>
  <si>
    <t>APOOB</t>
  </si>
  <si>
    <t>A33</t>
  </si>
  <si>
    <t>Homocystein (sérum)</t>
  </si>
  <si>
    <t>G04</t>
  </si>
  <si>
    <t>D21</t>
  </si>
  <si>
    <t>anti-HBs</t>
  </si>
  <si>
    <t>G05</t>
  </si>
  <si>
    <t>D22</t>
  </si>
  <si>
    <t>G06</t>
  </si>
  <si>
    <t>D23</t>
  </si>
  <si>
    <t>anti-Hbe</t>
  </si>
  <si>
    <t>G07</t>
  </si>
  <si>
    <t>D24</t>
  </si>
  <si>
    <t>anti-HBc IgM</t>
  </si>
  <si>
    <t>G09</t>
  </si>
  <si>
    <t>D25</t>
  </si>
  <si>
    <t>anti-HBc total</t>
  </si>
  <si>
    <t>G08</t>
  </si>
  <si>
    <t>D26</t>
  </si>
  <si>
    <t>anti-HAV IgM</t>
  </si>
  <si>
    <t>G03</t>
  </si>
  <si>
    <t>D20</t>
  </si>
  <si>
    <t>D27</t>
  </si>
  <si>
    <t>anti-HAV total</t>
  </si>
  <si>
    <t>G02</t>
  </si>
  <si>
    <t>D28</t>
  </si>
  <si>
    <t>anti-HCV</t>
  </si>
  <si>
    <t>G10</t>
  </si>
  <si>
    <t>D29</t>
  </si>
  <si>
    <t>G11</t>
  </si>
  <si>
    <t>AHEGMK</t>
  </si>
  <si>
    <t>S_Anti-HEV BLOT</t>
  </si>
  <si>
    <t>A07</t>
  </si>
  <si>
    <t>A08</t>
  </si>
  <si>
    <t>A6</t>
  </si>
  <si>
    <t>A06</t>
  </si>
  <si>
    <t>A7</t>
  </si>
  <si>
    <t>A8</t>
  </si>
  <si>
    <t>A9</t>
  </si>
  <si>
    <t>S_Ca ioniz. Měřený</t>
  </si>
  <si>
    <t>S_Ca ioniz. Vypočtený</t>
  </si>
  <si>
    <t>Chemicky + sedim.</t>
  </si>
  <si>
    <t>F01</t>
  </si>
  <si>
    <t>F1</t>
  </si>
  <si>
    <t>F17</t>
  </si>
  <si>
    <t>F02</t>
  </si>
  <si>
    <t>F18</t>
  </si>
  <si>
    <t>F13</t>
  </si>
  <si>
    <t>F10</t>
  </si>
  <si>
    <t>F03</t>
  </si>
  <si>
    <t>F11</t>
  </si>
  <si>
    <t>F04</t>
  </si>
  <si>
    <t>F21</t>
  </si>
  <si>
    <t xml:space="preserve">F2 </t>
  </si>
  <si>
    <t>F05</t>
  </si>
  <si>
    <t>F2</t>
  </si>
  <si>
    <t>F3</t>
  </si>
  <si>
    <t>F06</t>
  </si>
  <si>
    <t>F4</t>
  </si>
  <si>
    <t>F07</t>
  </si>
  <si>
    <t>Kreatin clearance</t>
  </si>
  <si>
    <t>F16</t>
  </si>
  <si>
    <t>F5</t>
  </si>
  <si>
    <t>F08</t>
  </si>
  <si>
    <t>F22</t>
  </si>
  <si>
    <t>F12</t>
  </si>
  <si>
    <t>F6</t>
  </si>
  <si>
    <t>F09</t>
  </si>
  <si>
    <t>Bílkovina</t>
  </si>
  <si>
    <t>F14</t>
  </si>
  <si>
    <t>F7</t>
  </si>
  <si>
    <t>Mikroalbuminurie</t>
  </si>
  <si>
    <t>F15</t>
  </si>
  <si>
    <t>F8</t>
  </si>
  <si>
    <t>Albumin/Kreatinin</t>
  </si>
  <si>
    <t>F9</t>
  </si>
  <si>
    <t>N</t>
  </si>
  <si>
    <t>F20</t>
  </si>
  <si>
    <t>Drogový screening</t>
  </si>
  <si>
    <t>F28</t>
  </si>
  <si>
    <t>E28</t>
  </si>
  <si>
    <t>F19</t>
  </si>
  <si>
    <t>Beta-Cross Laps</t>
  </si>
  <si>
    <t>D4</t>
  </si>
  <si>
    <t>D1</t>
  </si>
  <si>
    <t>D2</t>
  </si>
  <si>
    <t xml:space="preserve">tP1NP </t>
  </si>
  <si>
    <t>B1</t>
  </si>
  <si>
    <t>B01</t>
  </si>
  <si>
    <t>B2</t>
  </si>
  <si>
    <t>B02</t>
  </si>
  <si>
    <t>B3</t>
  </si>
  <si>
    <t>B03</t>
  </si>
  <si>
    <t>B4</t>
  </si>
  <si>
    <t>B04</t>
  </si>
  <si>
    <t>B5</t>
  </si>
  <si>
    <t>B05</t>
  </si>
  <si>
    <t>B06</t>
  </si>
  <si>
    <t>B7</t>
  </si>
  <si>
    <t>B07</t>
  </si>
  <si>
    <t>B08</t>
  </si>
  <si>
    <t>B8</t>
  </si>
  <si>
    <t>B9</t>
  </si>
  <si>
    <t>Ig A</t>
  </si>
  <si>
    <t>C01</t>
  </si>
  <si>
    <t>Ig M</t>
  </si>
  <si>
    <t>C03</t>
  </si>
  <si>
    <t>Ig G</t>
  </si>
  <si>
    <t>Ig E</t>
  </si>
  <si>
    <t>C04</t>
  </si>
  <si>
    <t>C11</t>
  </si>
  <si>
    <t>C12</t>
  </si>
  <si>
    <t>C13</t>
  </si>
  <si>
    <t>C14</t>
  </si>
  <si>
    <t>IL-6</t>
  </si>
  <si>
    <t>Us</t>
  </si>
  <si>
    <t>F24</t>
  </si>
  <si>
    <t>S_Aldosteron</t>
  </si>
  <si>
    <t>Aldosteron (vleže)</t>
  </si>
  <si>
    <t>Aldosteron (vestoje)</t>
  </si>
  <si>
    <t>G01</t>
  </si>
  <si>
    <t>Syfilis</t>
  </si>
  <si>
    <t>G13</t>
  </si>
  <si>
    <t>G14</t>
  </si>
  <si>
    <t>I02</t>
  </si>
  <si>
    <t>D03</t>
  </si>
  <si>
    <t>Okultní krvácení</t>
  </si>
  <si>
    <t>F23</t>
  </si>
  <si>
    <t>Alkohol</t>
  </si>
  <si>
    <t>F25</t>
  </si>
  <si>
    <t>E26</t>
  </si>
  <si>
    <t>E23</t>
  </si>
  <si>
    <t>E17</t>
  </si>
  <si>
    <t>F27</t>
  </si>
  <si>
    <t>E19</t>
  </si>
  <si>
    <t>U_Kokain - metabolity</t>
  </si>
  <si>
    <t>E20</t>
  </si>
  <si>
    <t>F26</t>
  </si>
  <si>
    <t>E18</t>
  </si>
  <si>
    <t>E24</t>
  </si>
  <si>
    <t>E22</t>
  </si>
  <si>
    <t>E21</t>
  </si>
  <si>
    <t>Amphetamin (semikvantitativně)</t>
  </si>
  <si>
    <t>Barbituráty (semikvantitativně)</t>
  </si>
  <si>
    <t>Benzodiazepiny (semikvantitativně)</t>
  </si>
  <si>
    <t>Kanabinoidy (semikvantitativně)</t>
  </si>
  <si>
    <t>Opiáty (semikvantitativně)</t>
  </si>
  <si>
    <t>C1</t>
  </si>
  <si>
    <t>C2</t>
  </si>
  <si>
    <t xml:space="preserve">C3 </t>
  </si>
  <si>
    <t>CA124</t>
  </si>
  <si>
    <t>C5</t>
  </si>
  <si>
    <t>C05</t>
  </si>
  <si>
    <t>HE3</t>
  </si>
  <si>
    <t>C6</t>
  </si>
  <si>
    <t>C06</t>
  </si>
  <si>
    <t>C7</t>
  </si>
  <si>
    <t>C07</t>
  </si>
  <si>
    <t>CA15-2</t>
  </si>
  <si>
    <t>C8</t>
  </si>
  <si>
    <t>C08</t>
  </si>
  <si>
    <t>CA19-8</t>
  </si>
  <si>
    <t>C9</t>
  </si>
  <si>
    <t>C09</t>
  </si>
  <si>
    <t>CA72-3</t>
  </si>
  <si>
    <t>C10</t>
  </si>
  <si>
    <t>CYFRA 21-0</t>
  </si>
  <si>
    <t>VVV</t>
  </si>
  <si>
    <t>C38</t>
  </si>
  <si>
    <t>#REF!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</si>
</sst>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Kč&quot;"/>
  </numFmts>
  <fonts count="31" x14ac:knownFonts="1">
    <font>
      <sz val="11"/>
      <color rgb="FF000000"/>
      <name val="Calibri"/>
    </font>
    <font>
      <b/>
      <sz val="11"/>
      <color rgb="FF000000"/>
      <name val="Calibri"/>
    </font>
    <font>
      <sz val="11"/>
      <name val="Calibri"/>
    </font>
    <font>
      <b/>
      <sz val="11"/>
      <name val="Calibri"/>
    </font>
    <font>
      <sz val="10"/>
      <name val="Calibri"/>
    </font>
    <font>
      <i/>
      <sz val="9"/>
      <name val="Calibri"/>
    </font>
    <font>
      <sz val="10"/>
      <color rgb="FF000000"/>
      <name val="Calibri"/>
    </font>
    <font>
      <sz val="11"/>
      <color rgb="FFFF0000"/>
      <name val="Calibri"/>
    </font>
    <font>
      <b/>
      <i/>
      <sz val="8"/>
      <color rgb="FF7F7F7F"/>
      <name val="Calibri"/>
    </font>
    <font>
      <i/>
      <sz val="8"/>
      <color rgb="FF7F7F7F"/>
      <name val="Calibri"/>
    </font>
    <font>
      <sz val="8"/>
      <color rgb="FF000000"/>
      <name val="Calibri"/>
    </font>
    <font>
      <sz val="11"/>
      <name val="Calibri"/>
    </font>
    <font>
      <b/>
      <i/>
      <sz val="9"/>
      <color rgb="FF000000"/>
      <name val="Calibri"/>
    </font>
    <font>
      <b/>
      <sz val="9"/>
      <color rgb="FF000000"/>
      <name val="Calibri"/>
    </font>
    <font>
      <i/>
      <sz val="9"/>
      <color rgb="FF000000"/>
      <name val="Calibri"/>
    </font>
    <font>
      <b/>
      <sz val="11"/>
      <color rgb="FFFF0000"/>
      <name val="Calibri"/>
    </font>
    <font>
      <strike/>
      <sz val="11"/>
      <color rgb="FF000000"/>
      <name val="Calibri"/>
    </font>
    <font>
      <b/>
      <strike/>
      <sz val="11"/>
      <color rgb="FF000000"/>
      <name val="Calibri"/>
    </font>
    <font>
      <i/>
      <strike/>
      <sz val="9"/>
      <color rgb="FF000000"/>
      <name val="Calibri"/>
    </font>
    <font>
      <sz val="11"/>
      <color rgb="FF7F7F7F"/>
      <name val="Calibri"/>
    </font>
    <font>
      <sz val="11"/>
      <color rgb="FF000000"/>
      <name val="Calibri"/>
    </font>
    <font>
      <sz val="11"/>
      <color rgb="FF00B0F0"/>
      <name val="Calibri"/>
    </font>
    <font>
      <b/>
      <sz val="11"/>
      <color rgb="FF7F7F7F"/>
      <name val="Calibri"/>
    </font>
    <font>
      <sz val="11"/>
      <color rgb="FF0070C0"/>
      <name val="Calibri"/>
    </font>
    <font>
      <b/>
      <sz val="11"/>
      <color rgb="FF0070C0"/>
      <name val="Calibri"/>
    </font>
    <font>
      <b/>
      <sz val="10"/>
      <color rgb="FF000000"/>
      <name val="Calibri"/>
    </font>
    <font>
      <i/>
      <sz val="11"/>
      <color rgb="FF000000"/>
      <name val="Calibri"/>
    </font>
    <font>
      <i/>
      <sz val="10"/>
      <color rgb="FF000000"/>
      <name val="Calibri"/>
    </font>
    <font>
      <sz val="9"/>
      <color rgb="FF000000"/>
      <name val="Calibri"/>
    </font>
    <font>
      <sz val="10"/>
      <color rgb="FFFF0000"/>
      <name val="Calibri"/>
    </font>
    <font>
      <sz val="11"/>
      <color rgb="FF00B050"/>
      <name val="Calibri"/>
    </font>
  </fonts>
  <fills count="18">
    <fill>
      <patternFill patternType="none"/>
    </fill>
    <fill>
      <patternFill patternType="gray125"/>
    </fill>
    <fill>
      <patternFill patternType="solid">
        <fgColor rgb="FFE2EFD9"/>
        <bgColor rgb="FFE2EFD9"/>
      </patternFill>
    </fill>
    <fill>
      <patternFill patternType="solid">
        <fgColor rgb="FFFFFF00"/>
        <bgColor rgb="FFFFFF00"/>
      </patternFill>
    </fill>
    <fill>
      <patternFill patternType="solid">
        <fgColor rgb="FFFBE4D5"/>
        <bgColor rgb="FFFBE4D5"/>
      </patternFill>
    </fill>
    <fill>
      <patternFill patternType="solid">
        <fgColor rgb="FFFFFFD5"/>
        <bgColor rgb="FFFFFFD5"/>
      </patternFill>
    </fill>
    <fill>
      <patternFill patternType="solid">
        <fgColor rgb="FFD9E2F3"/>
        <bgColor rgb="FFD9E2F3"/>
      </patternFill>
    </fill>
    <fill>
      <patternFill patternType="solid">
        <fgColor rgb="FFFFF2CC"/>
        <bgColor rgb="FFFFF2CC"/>
      </patternFill>
    </fill>
    <fill>
      <patternFill patternType="solid">
        <fgColor rgb="FFE8D9F3"/>
        <bgColor rgb="FFE8D9F3"/>
      </patternFill>
    </fill>
    <fill>
      <patternFill patternType="solid">
        <fgColor rgb="FFFFFFFF"/>
        <bgColor rgb="FFFFFFFF"/>
      </patternFill>
    </fill>
    <fill>
      <patternFill patternType="solid">
        <fgColor rgb="FFF2F2F2"/>
        <bgColor rgb="FFF2F2F2"/>
      </patternFill>
    </fill>
    <fill>
      <patternFill patternType="solid">
        <fgColor rgb="FFCCCCCC"/>
        <bgColor rgb="FFCCCCCC"/>
      </patternFill>
    </fill>
    <fill>
      <patternFill patternType="solid">
        <fgColor rgb="FFFFC1C1"/>
        <bgColor rgb="FFFFC1C1"/>
      </patternFill>
    </fill>
    <fill>
      <patternFill patternType="solid">
        <fgColor rgb="FFF7CAAC"/>
        <bgColor rgb="FFF7CAAC"/>
      </patternFill>
    </fill>
    <fill>
      <patternFill patternType="solid">
        <fgColor rgb="FFFFE598"/>
        <bgColor rgb="FFFFE598"/>
      </patternFill>
    </fill>
    <fill>
      <patternFill patternType="solid">
        <fgColor rgb="FFFFFFCC"/>
        <bgColor rgb="FFFFFFCC"/>
      </patternFill>
    </fill>
    <fill>
      <patternFill patternType="solid">
        <fgColor rgb="FF92D050"/>
        <bgColor rgb="FF92D050"/>
      </patternFill>
    </fill>
    <fill>
      <patternFill patternType="solid">
        <fgColor rgb="FFDEEAF6"/>
        <bgColor rgb="FFDEEAF6"/>
      </patternFill>
    </fill>
  </fills>
  <borders count="1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CCCCCC"/>
      </left>
      <right style="thin">
        <color rgb="FFCCCCCC"/>
      </right>
      <top style="thin">
        <color rgb="FFCCCCCC"/>
      </top>
      <bottom style="thin">
        <color rgb="FFCCCCCC"/>
      </bottom>
      <diagonal/>
    </border>
    <border>
      <left/>
      <right/>
      <top/>
      <bottom style="thin">
        <color rgb="FF000000"/>
      </bottom>
      <diagonal/>
    </border>
  </borders>
  <cellStyleXfs count="1">
    <xf numFmtId="0" fontId="0" fillId="0" borderId="0"/>
  </cellStyleXfs>
  <cellXfs count="206">
    <xf numFmtId="0" fontId="0" fillId="0" borderId="0" xfId="0" applyFont="1" applyAlignment="1"/>
    <xf numFmtId="0" fontId="1" fillId="2" borderId="1" xfId="0" applyFont="1" applyFill="1" applyBorder="1" applyAlignment="1">
      <alignment horizontal="left"/>
    </xf>
    <xf numFmtId="0" fontId="1" fillId="2" borderId="1" xfId="0" applyFont="1" applyFill="1" applyBorder="1"/>
    <xf numFmtId="0" fontId="1" fillId="2" borderId="1" xfId="0" applyFont="1" applyFill="1" applyBorder="1" applyAlignment="1">
      <alignment horizontal="left"/>
    </xf>
    <xf numFmtId="0" fontId="1" fillId="2" borderId="1" xfId="0" applyFont="1" applyFill="1" applyBorder="1" applyAlignment="1">
      <alignment horizontal="center"/>
    </xf>
    <xf numFmtId="0" fontId="1" fillId="0" borderId="0" xfId="0" applyFont="1"/>
    <xf numFmtId="0" fontId="0" fillId="0" borderId="0" xfId="0" applyFont="1" applyAlignment="1">
      <alignment horizontal="center"/>
    </xf>
    <xf numFmtId="0" fontId="2" fillId="0" borderId="0" xfId="0" applyFont="1"/>
    <xf numFmtId="3" fontId="3" fillId="0" borderId="0" xfId="0" applyNumberFormat="1" applyFont="1"/>
    <xf numFmtId="0" fontId="4" fillId="0" borderId="0" xfId="0" applyFont="1"/>
    <xf numFmtId="0" fontId="2" fillId="0" borderId="0" xfId="0" applyFont="1" applyAlignment="1">
      <alignment horizontal="center"/>
    </xf>
    <xf numFmtId="0" fontId="2" fillId="0" borderId="0" xfId="0" applyFont="1" applyAlignment="1"/>
    <xf numFmtId="0" fontId="5" fillId="0" borderId="0" xfId="0" applyFont="1"/>
    <xf numFmtId="1" fontId="2" fillId="0" borderId="0" xfId="0" applyNumberFormat="1" applyFont="1"/>
    <xf numFmtId="3" fontId="3" fillId="0" borderId="0" xfId="0" applyNumberFormat="1" applyFont="1" applyAlignment="1"/>
    <xf numFmtId="0" fontId="0" fillId="0" borderId="0" xfId="0" applyFont="1"/>
    <xf numFmtId="3" fontId="1" fillId="0" borderId="0" xfId="0" applyNumberFormat="1" applyFont="1"/>
    <xf numFmtId="0" fontId="6" fillId="0" borderId="0" xfId="0" applyFont="1"/>
    <xf numFmtId="1" fontId="0" fillId="0" borderId="0" xfId="0" applyNumberFormat="1" applyFont="1"/>
    <xf numFmtId="0" fontId="4" fillId="0" borderId="0" xfId="0" applyFont="1" applyAlignment="1"/>
    <xf numFmtId="0" fontId="0" fillId="0" borderId="0" xfId="0" applyFont="1" applyAlignment="1">
      <alignment horizontal="center"/>
    </xf>
    <xf numFmtId="0" fontId="2" fillId="0" borderId="0" xfId="0" applyFont="1"/>
    <xf numFmtId="0" fontId="3" fillId="0" borderId="0" xfId="0" applyFont="1"/>
    <xf numFmtId="0" fontId="2" fillId="0" borderId="0" xfId="0" applyFont="1" applyAlignment="1">
      <alignment horizontal="center"/>
    </xf>
    <xf numFmtId="0" fontId="2" fillId="0" borderId="0" xfId="0" applyFont="1" applyAlignment="1">
      <alignment horizontal="left" vertical="center"/>
    </xf>
    <xf numFmtId="0" fontId="7" fillId="0" borderId="0" xfId="0" applyFont="1"/>
    <xf numFmtId="0" fontId="0" fillId="0" borderId="0" xfId="0" applyFont="1" applyAlignment="1"/>
    <xf numFmtId="0" fontId="0" fillId="0" borderId="0" xfId="0" applyFont="1" applyAlignment="1"/>
    <xf numFmtId="0" fontId="2" fillId="3" borderId="0" xfId="0" applyFont="1" applyFill="1"/>
    <xf numFmtId="3" fontId="2" fillId="0" borderId="0" xfId="0" applyNumberFormat="1" applyFont="1"/>
    <xf numFmtId="3" fontId="0" fillId="0" borderId="0" xfId="0" applyNumberFormat="1" applyFont="1"/>
    <xf numFmtId="0" fontId="7" fillId="0" borderId="0" xfId="0" applyFont="1" applyAlignment="1"/>
    <xf numFmtId="0" fontId="1" fillId="4" borderId="1" xfId="0" applyFont="1" applyFill="1" applyBorder="1" applyAlignment="1">
      <alignment horizontal="left"/>
    </xf>
    <xf numFmtId="0" fontId="1" fillId="4" borderId="1" xfId="0" applyFont="1" applyFill="1" applyBorder="1"/>
    <xf numFmtId="0" fontId="8" fillId="4" borderId="1" xfId="0" applyFont="1" applyFill="1" applyBorder="1"/>
    <xf numFmtId="0" fontId="9" fillId="0" borderId="0" xfId="0" applyFont="1"/>
    <xf numFmtId="0" fontId="10" fillId="0" borderId="0" xfId="0" applyFont="1"/>
    <xf numFmtId="0" fontId="0" fillId="0" borderId="0" xfId="0" applyFont="1" applyAlignment="1">
      <alignment vertical="top"/>
    </xf>
    <xf numFmtId="3" fontId="1" fillId="0" borderId="0" xfId="0" applyNumberFormat="1" applyFont="1" applyAlignment="1">
      <alignment vertical="top"/>
    </xf>
    <xf numFmtId="0" fontId="9" fillId="0" borderId="0" xfId="0" applyFont="1" applyAlignment="1">
      <alignment vertical="top"/>
    </xf>
    <xf numFmtId="0" fontId="10" fillId="0" borderId="0" xfId="0" applyFont="1" applyAlignment="1">
      <alignment vertical="top"/>
    </xf>
    <xf numFmtId="0" fontId="6" fillId="0" borderId="0" xfId="0" applyFont="1" applyAlignment="1">
      <alignment vertical="top"/>
    </xf>
    <xf numFmtId="0" fontId="11" fillId="0" borderId="0" xfId="0" applyFont="1" applyAlignment="1"/>
    <xf numFmtId="0" fontId="10" fillId="0" borderId="0" xfId="0" applyFont="1" applyAlignment="1">
      <alignment vertical="top"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1" fillId="6" borderId="1" xfId="0" applyFont="1" applyFill="1" applyBorder="1"/>
    <xf numFmtId="0" fontId="12" fillId="6" borderId="1" xfId="0" applyFont="1" applyFill="1" applyBorder="1"/>
    <xf numFmtId="0" fontId="1" fillId="6" borderId="1" xfId="0" applyFont="1" applyFill="1" applyBorder="1" applyAlignment="1">
      <alignment horizontal="left"/>
    </xf>
    <xf numFmtId="0" fontId="13" fillId="6" borderId="1" xfId="0" applyFont="1" applyFill="1" applyBorder="1" applyAlignment="1">
      <alignment horizontal="left"/>
    </xf>
    <xf numFmtId="0" fontId="0" fillId="0" borderId="0" xfId="0" applyFont="1" applyAlignment="1">
      <alignment horizontal="center" vertical="center"/>
    </xf>
    <xf numFmtId="0" fontId="14" fillId="0" borderId="0" xfId="0" applyFont="1"/>
    <xf numFmtId="0" fontId="6" fillId="0" borderId="0" xfId="0" applyFont="1" applyAlignment="1">
      <alignment horizontal="left" vertical="center"/>
    </xf>
    <xf numFmtId="3" fontId="15" fillId="0" borderId="0" xfId="0" applyNumberFormat="1" applyFont="1" applyAlignment="1">
      <alignment horizontal="center"/>
    </xf>
    <xf numFmtId="0" fontId="0" fillId="0" borderId="0" xfId="0" applyFont="1" applyAlignment="1">
      <alignment horizontal="right"/>
    </xf>
    <xf numFmtId="0" fontId="15" fillId="0" borderId="0" xfId="0" applyFont="1" applyAlignment="1">
      <alignment horizontal="center"/>
    </xf>
    <xf numFmtId="0" fontId="0" fillId="0" borderId="0" xfId="0" applyFont="1" applyAlignment="1"/>
    <xf numFmtId="0" fontId="0" fillId="0" borderId="0" xfId="0" applyFont="1" applyAlignment="1">
      <alignment horizontal="left" vertical="center"/>
    </xf>
    <xf numFmtId="3" fontId="1" fillId="0" borderId="0" xfId="0" applyNumberFormat="1" applyFont="1" applyAlignment="1">
      <alignment horizontal="right" vertical="center"/>
    </xf>
    <xf numFmtId="0" fontId="14" fillId="0" borderId="0" xfId="0" applyFont="1" applyAlignment="1">
      <alignment horizontal="left" vertical="center"/>
    </xf>
    <xf numFmtId="3" fontId="1" fillId="7" borderId="0" xfId="0" applyNumberFormat="1" applyFont="1" applyFill="1"/>
    <xf numFmtId="3" fontId="1" fillId="0" borderId="0" xfId="0" applyNumberFormat="1" applyFont="1" applyAlignment="1"/>
    <xf numFmtId="0" fontId="0" fillId="7" borderId="0" xfId="0" applyFont="1" applyFill="1"/>
    <xf numFmtId="0" fontId="14" fillId="0" borderId="0" xfId="0" applyFont="1" applyAlignment="1"/>
    <xf numFmtId="0" fontId="16" fillId="0" borderId="0" xfId="0" applyFont="1"/>
    <xf numFmtId="3" fontId="17" fillId="0" borderId="0" xfId="0" applyNumberFormat="1" applyFont="1"/>
    <xf numFmtId="0" fontId="18" fillId="0" borderId="0" xfId="0" applyFont="1"/>
    <xf numFmtId="0" fontId="16" fillId="0" borderId="0" xfId="0" applyFont="1" applyAlignment="1">
      <alignment horizontal="right"/>
    </xf>
    <xf numFmtId="1" fontId="16" fillId="0" borderId="0" xfId="0" applyNumberFormat="1" applyFont="1"/>
    <xf numFmtId="3" fontId="1" fillId="0" borderId="0" xfId="0" applyNumberFormat="1" applyFont="1" applyAlignment="1">
      <alignment horizontal="center"/>
    </xf>
    <xf numFmtId="0" fontId="19" fillId="0" borderId="0" xfId="0" applyFont="1"/>
    <xf numFmtId="0" fontId="0" fillId="3" borderId="0" xfId="0" applyFont="1" applyFill="1"/>
    <xf numFmtId="3" fontId="1" fillId="0" borderId="0" xfId="0" applyNumberFormat="1" applyFont="1" applyAlignment="1">
      <alignment horizontal="left" vertical="center"/>
    </xf>
    <xf numFmtId="0" fontId="0" fillId="0" borderId="0" xfId="0" applyFont="1" applyAlignment="1">
      <alignment horizontal="center" vertical="top"/>
    </xf>
    <xf numFmtId="0" fontId="0" fillId="0" borderId="0" xfId="0" applyFont="1" applyAlignment="1">
      <alignment horizontal="left" vertical="top" wrapText="1"/>
    </xf>
    <xf numFmtId="3" fontId="1" fillId="0" borderId="0" xfId="0" applyNumberFormat="1" applyFont="1" applyAlignment="1">
      <alignment horizontal="right" vertical="top"/>
    </xf>
    <xf numFmtId="0" fontId="14" fillId="0" borderId="0" xfId="0" applyFont="1" applyAlignment="1">
      <alignment horizontal="left" vertical="top" wrapText="1"/>
    </xf>
    <xf numFmtId="0" fontId="6" fillId="0" borderId="0" xfId="0" applyFont="1" applyAlignment="1">
      <alignment horizontal="left" vertical="top"/>
    </xf>
    <xf numFmtId="0" fontId="0" fillId="0" borderId="0" xfId="0" applyFont="1" applyAlignment="1">
      <alignment horizontal="right" vertical="top"/>
    </xf>
    <xf numFmtId="0" fontId="1" fillId="0" borderId="0" xfId="0" applyFont="1" applyAlignment="1">
      <alignment horizontal="center" vertical="top"/>
    </xf>
    <xf numFmtId="0" fontId="0" fillId="0" borderId="0" xfId="0" applyFont="1" applyAlignment="1">
      <alignment vertical="top"/>
    </xf>
    <xf numFmtId="0" fontId="0" fillId="7" borderId="0" xfId="0" applyFont="1" applyFill="1" applyAlignment="1"/>
    <xf numFmtId="0" fontId="0" fillId="0" borderId="0" xfId="0" applyFont="1" applyAlignment="1">
      <alignment horizontal="left"/>
    </xf>
    <xf numFmtId="0" fontId="1" fillId="8" borderId="1" xfId="0" applyFont="1" applyFill="1" applyBorder="1" applyAlignment="1">
      <alignment horizontal="left" vertical="top"/>
    </xf>
    <xf numFmtId="0" fontId="1" fillId="8" borderId="1" xfId="0" applyFont="1" applyFill="1" applyBorder="1" applyAlignment="1">
      <alignment vertical="top" wrapText="1"/>
    </xf>
    <xf numFmtId="0" fontId="1" fillId="8" borderId="1" xfId="0" applyFont="1" applyFill="1" applyBorder="1" applyAlignment="1">
      <alignment vertical="top"/>
    </xf>
    <xf numFmtId="0" fontId="1" fillId="0" borderId="0" xfId="0" applyFont="1" applyAlignment="1">
      <alignment vertical="top"/>
    </xf>
    <xf numFmtId="0" fontId="0" fillId="0" borderId="0" xfId="0" applyFont="1" applyAlignment="1">
      <alignment vertical="top" wrapText="1"/>
    </xf>
    <xf numFmtId="0" fontId="0" fillId="0" borderId="0" xfId="0" applyFont="1" applyAlignment="1">
      <alignment vertical="top" wrapText="1"/>
    </xf>
    <xf numFmtId="3" fontId="1" fillId="0" borderId="0" xfId="0" applyNumberFormat="1" applyFont="1" applyAlignment="1">
      <alignment vertical="top"/>
    </xf>
    <xf numFmtId="0" fontId="6" fillId="0" borderId="0" xfId="0" applyFont="1" applyAlignment="1">
      <alignment vertical="top" wrapText="1"/>
    </xf>
    <xf numFmtId="0" fontId="0" fillId="9" borderId="0" xfId="0" applyFont="1" applyFill="1" applyAlignment="1"/>
    <xf numFmtId="0" fontId="1" fillId="10" borderId="1" xfId="0" applyFont="1" applyFill="1" applyBorder="1" applyAlignment="1">
      <alignment horizontal="left" vertical="center"/>
    </xf>
    <xf numFmtId="0" fontId="1" fillId="10" borderId="1" xfId="0" applyFont="1" applyFill="1" applyBorder="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3" fontId="1" fillId="0" borderId="0" xfId="0" applyNumberFormat="1" applyFont="1" applyAlignment="1">
      <alignment horizontal="center" vertical="center"/>
    </xf>
    <xf numFmtId="0" fontId="6" fillId="0" borderId="0" xfId="0" applyFont="1" applyAlignment="1">
      <alignment vertical="center"/>
    </xf>
    <xf numFmtId="3" fontId="3" fillId="0" borderId="0" xfId="0" applyNumberFormat="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3" fontId="2" fillId="0" borderId="0" xfId="0" applyNumberFormat="1" applyFont="1" applyAlignment="1">
      <alignment horizontal="right" vertical="center"/>
    </xf>
    <xf numFmtId="0" fontId="0" fillId="0" borderId="0" xfId="0" applyFont="1" applyAlignment="1"/>
    <xf numFmtId="0" fontId="3" fillId="11" borderId="2" xfId="0" applyFont="1" applyFill="1" applyBorder="1" applyAlignment="1"/>
    <xf numFmtId="0" fontId="2" fillId="11" borderId="3" xfId="0" applyFont="1" applyFill="1" applyBorder="1" applyAlignment="1"/>
    <xf numFmtId="0" fontId="2" fillId="11" borderId="4" xfId="0" applyFont="1" applyFill="1" applyBorder="1" applyAlignment="1">
      <alignment horizontal="center"/>
    </xf>
    <xf numFmtId="164" fontId="11" fillId="0" borderId="0" xfId="0" applyNumberFormat="1" applyFont="1" applyAlignment="1"/>
    <xf numFmtId="0" fontId="0" fillId="0" borderId="5" xfId="0" applyFont="1" applyBorder="1" applyAlignment="1"/>
    <xf numFmtId="0" fontId="0" fillId="0" borderId="0" xfId="0" applyFont="1" applyAlignment="1">
      <alignment horizontal="right"/>
    </xf>
    <xf numFmtId="0" fontId="2" fillId="0" borderId="6" xfId="0" applyFont="1" applyBorder="1" applyAlignment="1">
      <alignment horizontal="right"/>
    </xf>
    <xf numFmtId="0" fontId="2" fillId="0" borderId="0" xfId="0" applyFont="1" applyAlignment="1">
      <alignment horizontal="right"/>
    </xf>
    <xf numFmtId="0" fontId="1" fillId="0" borderId="7" xfId="0" applyFont="1" applyBorder="1" applyAlignment="1"/>
    <xf numFmtId="0" fontId="3" fillId="0" borderId="8" xfId="0" applyFont="1" applyBorder="1" applyAlignment="1">
      <alignment horizontal="right"/>
    </xf>
    <xf numFmtId="0" fontId="3" fillId="0" borderId="9" xfId="0" applyFont="1" applyBorder="1" applyAlignment="1">
      <alignment horizontal="right"/>
    </xf>
    <xf numFmtId="0" fontId="3" fillId="11" borderId="3" xfId="0" applyFont="1" applyFill="1" applyBorder="1" applyAlignment="1"/>
    <xf numFmtId="0" fontId="0" fillId="0" borderId="6" xfId="0" applyFont="1" applyBorder="1" applyAlignment="1">
      <alignment horizontal="right"/>
    </xf>
    <xf numFmtId="0" fontId="1" fillId="9" borderId="0" xfId="0" applyFont="1" applyFill="1" applyAlignment="1"/>
    <xf numFmtId="0" fontId="2" fillId="9" borderId="0" xfId="0" applyFont="1" applyFill="1" applyAlignment="1"/>
    <xf numFmtId="0" fontId="2" fillId="9" borderId="0" xfId="0" applyFont="1" applyFill="1" applyAlignment="1">
      <alignment horizontal="center"/>
    </xf>
    <xf numFmtId="0" fontId="1" fillId="11" borderId="2" xfId="0" applyFont="1" applyFill="1" applyBorder="1" applyAlignment="1"/>
    <xf numFmtId="0" fontId="1" fillId="2" borderId="10" xfId="0" applyFont="1" applyFill="1" applyBorder="1" applyAlignment="1"/>
    <xf numFmtId="0" fontId="0" fillId="0" borderId="10" xfId="0" applyFont="1" applyBorder="1" applyAlignment="1">
      <alignment horizontal="center"/>
    </xf>
    <xf numFmtId="0" fontId="0" fillId="0" borderId="10" xfId="0" applyFont="1" applyBorder="1" applyAlignment="1"/>
    <xf numFmtId="0" fontId="1" fillId="0" borderId="10" xfId="0" applyFont="1" applyBorder="1" applyAlignment="1">
      <alignment horizontal="right"/>
    </xf>
    <xf numFmtId="0" fontId="20" fillId="0" borderId="10" xfId="0" applyFont="1" applyBorder="1" applyAlignment="1"/>
    <xf numFmtId="0" fontId="0" fillId="0" borderId="10" xfId="0" applyFont="1" applyBorder="1" applyAlignment="1"/>
    <xf numFmtId="0" fontId="0" fillId="0" borderId="10" xfId="0" applyFont="1" applyBorder="1" applyAlignment="1">
      <alignment horizontal="center"/>
    </xf>
    <xf numFmtId="0" fontId="0" fillId="0" borderId="10" xfId="0" applyFont="1" applyBorder="1" applyAlignment="1"/>
    <xf numFmtId="0" fontId="0" fillId="0" borderId="10" xfId="0" applyFont="1" applyBorder="1" applyAlignment="1"/>
    <xf numFmtId="0" fontId="1" fillId="4" borderId="10" xfId="0" applyFont="1" applyFill="1" applyBorder="1" applyAlignment="1"/>
    <xf numFmtId="0" fontId="8" fillId="4" borderId="10" xfId="0" applyFont="1" applyFill="1" applyBorder="1" applyAlignment="1"/>
    <xf numFmtId="0" fontId="9" fillId="0" borderId="10" xfId="0" applyFont="1" applyBorder="1" applyAlignment="1"/>
    <xf numFmtId="0" fontId="10" fillId="0" borderId="10" xfId="0" applyFont="1" applyBorder="1" applyAlignment="1"/>
    <xf numFmtId="0" fontId="0" fillId="0" borderId="10" xfId="0" applyFont="1" applyBorder="1" applyAlignment="1">
      <alignment vertical="top"/>
    </xf>
    <xf numFmtId="0" fontId="9" fillId="0" borderId="10" xfId="0" applyFont="1" applyBorder="1" applyAlignment="1">
      <alignment vertical="top"/>
    </xf>
    <xf numFmtId="0" fontId="10" fillId="0" borderId="10" xfId="0" applyFont="1" applyBorder="1" applyAlignment="1">
      <alignment vertical="top"/>
    </xf>
    <xf numFmtId="0" fontId="20" fillId="0" borderId="10" xfId="0" applyFont="1" applyBorder="1" applyAlignment="1">
      <alignment vertical="top"/>
    </xf>
    <xf numFmtId="0" fontId="0" fillId="0" borderId="10" xfId="0" applyFont="1" applyBorder="1" applyAlignment="1">
      <alignment horizontal="center"/>
    </xf>
    <xf numFmtId="0" fontId="1" fillId="0" borderId="10" xfId="0" applyFont="1" applyBorder="1" applyAlignment="1">
      <alignment horizontal="right"/>
    </xf>
    <xf numFmtId="0" fontId="9" fillId="0" borderId="10" xfId="0" applyFont="1" applyBorder="1" applyAlignment="1"/>
    <xf numFmtId="1" fontId="7" fillId="0" borderId="0" xfId="0" applyNumberFormat="1" applyFont="1"/>
    <xf numFmtId="0" fontId="0" fillId="3" borderId="1" xfId="0" applyFont="1" applyFill="1" applyBorder="1"/>
    <xf numFmtId="0" fontId="7" fillId="5" borderId="1" xfId="0" applyFont="1" applyFill="1" applyBorder="1"/>
    <xf numFmtId="1" fontId="7" fillId="5" borderId="1" xfId="0" applyNumberFormat="1" applyFont="1" applyFill="1" applyBorder="1"/>
    <xf numFmtId="0" fontId="21" fillId="0" borderId="0" xfId="0" applyFont="1"/>
    <xf numFmtId="1" fontId="21" fillId="0" borderId="0" xfId="0" applyNumberFormat="1" applyFont="1"/>
    <xf numFmtId="49" fontId="0" fillId="0" borderId="0" xfId="0" applyNumberFormat="1" applyFont="1" applyAlignment="1">
      <alignment horizontal="center"/>
    </xf>
    <xf numFmtId="49" fontId="0" fillId="0" borderId="0" xfId="0" applyNumberFormat="1" applyFont="1" applyAlignment="1">
      <alignment horizontal="left"/>
    </xf>
    <xf numFmtId="0" fontId="19" fillId="10" borderId="1" xfId="0" applyFont="1" applyFill="1" applyBorder="1"/>
    <xf numFmtId="0" fontId="22" fillId="10" borderId="1" xfId="0" applyFont="1" applyFill="1" applyBorder="1" applyAlignment="1">
      <alignment horizontal="right"/>
    </xf>
    <xf numFmtId="1" fontId="11" fillId="0" borderId="0" xfId="0" applyNumberFormat="1" applyFont="1"/>
    <xf numFmtId="3" fontId="11" fillId="0" borderId="0" xfId="0" applyNumberFormat="1" applyFont="1"/>
    <xf numFmtId="0" fontId="23" fillId="0" borderId="0" xfId="0" applyFont="1"/>
    <xf numFmtId="1" fontId="23" fillId="0" borderId="0" xfId="0" applyNumberFormat="1" applyFont="1"/>
    <xf numFmtId="3" fontId="24" fillId="0" borderId="0" xfId="0" applyNumberFormat="1" applyFont="1"/>
    <xf numFmtId="0" fontId="23" fillId="0" borderId="0" xfId="0" applyFont="1" applyAlignment="1">
      <alignment horizontal="center" vertical="center"/>
    </xf>
    <xf numFmtId="3" fontId="23" fillId="0" borderId="0" xfId="0" applyNumberFormat="1" applyFont="1"/>
    <xf numFmtId="0" fontId="11" fillId="0" borderId="0" xfId="0" applyFont="1" applyAlignment="1">
      <alignment horizontal="center"/>
    </xf>
    <xf numFmtId="0" fontId="6" fillId="10" borderId="11" xfId="0" applyFont="1" applyFill="1" applyBorder="1"/>
    <xf numFmtId="0" fontId="25" fillId="10" borderId="11" xfId="0" applyFont="1" applyFill="1" applyBorder="1" applyAlignment="1">
      <alignment horizontal="center"/>
    </xf>
    <xf numFmtId="2" fontId="15" fillId="0" borderId="0" xfId="0" applyNumberFormat="1" applyFont="1" applyAlignment="1">
      <alignment horizontal="center"/>
    </xf>
    <xf numFmtId="0" fontId="6" fillId="10" borderId="1" xfId="0" applyFont="1" applyFill="1" applyBorder="1"/>
    <xf numFmtId="2" fontId="15" fillId="10" borderId="1" xfId="0" applyNumberFormat="1" applyFont="1" applyFill="1" applyBorder="1" applyAlignment="1">
      <alignment horizontal="center"/>
    </xf>
    <xf numFmtId="0" fontId="25" fillId="12" borderId="1" xfId="0" applyFont="1" applyFill="1" applyBorder="1" applyAlignment="1">
      <alignment horizontal="center" vertical="center"/>
    </xf>
    <xf numFmtId="0" fontId="25" fillId="12" borderId="1" xfId="0" applyFont="1" applyFill="1" applyBorder="1" applyAlignment="1">
      <alignment horizontal="left" vertical="center"/>
    </xf>
    <xf numFmtId="0" fontId="25" fillId="12" borderId="1" xfId="0" applyFont="1" applyFill="1" applyBorder="1" applyAlignment="1">
      <alignment horizontal="left" vertical="center" wrapText="1"/>
    </xf>
    <xf numFmtId="0" fontId="25" fillId="12" borderId="1" xfId="0" applyFont="1" applyFill="1" applyBorder="1" applyAlignment="1">
      <alignment horizontal="center" vertical="center" wrapText="1"/>
    </xf>
    <xf numFmtId="0" fontId="0" fillId="3" borderId="1" xfId="0" applyFont="1" applyFill="1" applyBorder="1" applyAlignment="1">
      <alignment horizontal="left"/>
    </xf>
    <xf numFmtId="0" fontId="0" fillId="13" borderId="1" xfId="0" applyFont="1" applyFill="1" applyBorder="1"/>
    <xf numFmtId="0" fontId="6" fillId="0" borderId="0" xfId="0" applyFont="1" applyAlignment="1">
      <alignment horizontal="center" vertical="center"/>
    </xf>
    <xf numFmtId="0" fontId="6"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xf numFmtId="0" fontId="27" fillId="0" borderId="0" xfId="0" applyFont="1" applyAlignment="1">
      <alignment horizontal="center" vertical="center"/>
    </xf>
    <xf numFmtId="0" fontId="27" fillId="0" borderId="0" xfId="0" applyFont="1"/>
    <xf numFmtId="0" fontId="27"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right"/>
    </xf>
    <xf numFmtId="0" fontId="29" fillId="0" borderId="0" xfId="0" applyFont="1" applyAlignment="1">
      <alignment horizontal="left" vertical="center"/>
    </xf>
    <xf numFmtId="0" fontId="6" fillId="0" borderId="0" xfId="0" applyFont="1" applyAlignment="1">
      <alignment horizontal="right"/>
    </xf>
    <xf numFmtId="0" fontId="23" fillId="0" borderId="0" xfId="0" applyFont="1" applyAlignment="1">
      <alignment horizontal="center"/>
    </xf>
    <xf numFmtId="0" fontId="23" fillId="0" borderId="0" xfId="0" applyFont="1" applyAlignment="1">
      <alignment horizontal="left"/>
    </xf>
    <xf numFmtId="0" fontId="23" fillId="0" borderId="0" xfId="0" applyFont="1" applyAlignment="1">
      <alignment horizontal="right"/>
    </xf>
    <xf numFmtId="0" fontId="23" fillId="0" borderId="0" xfId="0" applyFont="1" applyAlignment="1"/>
    <xf numFmtId="0" fontId="0" fillId="14" borderId="1" xfId="0" applyFont="1" applyFill="1" applyBorder="1" applyAlignment="1">
      <alignment horizontal="right"/>
    </xf>
    <xf numFmtId="0" fontId="7" fillId="0" borderId="0" xfId="0" applyFont="1" applyAlignment="1">
      <alignment horizontal="center" vertical="center"/>
    </xf>
    <xf numFmtId="0" fontId="7" fillId="0" borderId="0" xfId="0" applyFont="1" applyAlignment="1">
      <alignment horizontal="center"/>
    </xf>
    <xf numFmtId="0" fontId="7" fillId="14" borderId="1" xfId="0" applyFont="1" applyFill="1" applyBorder="1" applyAlignment="1">
      <alignment horizontal="right"/>
    </xf>
    <xf numFmtId="0" fontId="30" fillId="0" borderId="0" xfId="0" applyFont="1" applyAlignment="1">
      <alignment horizontal="center" vertical="center"/>
    </xf>
    <xf numFmtId="0" fontId="30" fillId="0" borderId="0" xfId="0" applyFont="1"/>
    <xf numFmtId="0" fontId="30" fillId="0" borderId="0" xfId="0" applyFont="1" applyAlignment="1">
      <alignment horizontal="center"/>
    </xf>
    <xf numFmtId="0" fontId="30" fillId="14" borderId="1" xfId="0" applyFont="1" applyFill="1" applyBorder="1" applyAlignment="1">
      <alignment horizontal="right"/>
    </xf>
    <xf numFmtId="49" fontId="0" fillId="0" borderId="0" xfId="0" applyNumberFormat="1" applyFont="1"/>
    <xf numFmtId="0" fontId="29" fillId="15" borderId="1" xfId="0" applyFont="1" applyFill="1" applyBorder="1" applyAlignment="1">
      <alignment horizontal="left" vertical="center"/>
    </xf>
    <xf numFmtId="0" fontId="0" fillId="16" borderId="1" xfId="0" applyFont="1" applyFill="1" applyBorder="1"/>
    <xf numFmtId="0" fontId="28" fillId="16" borderId="1" xfId="0" applyFont="1" applyFill="1" applyBorder="1" applyAlignment="1">
      <alignment horizontal="right"/>
    </xf>
    <xf numFmtId="0" fontId="6" fillId="16" borderId="1" xfId="0" applyFont="1" applyFill="1" applyBorder="1" applyAlignment="1">
      <alignment horizontal="right" vertical="center"/>
    </xf>
    <xf numFmtId="0" fontId="6" fillId="16" borderId="1" xfId="0" applyFont="1" applyFill="1" applyBorder="1" applyAlignment="1">
      <alignment horizontal="right"/>
    </xf>
    <xf numFmtId="0" fontId="0" fillId="17" borderId="1" xfId="0" applyFont="1" applyFill="1" applyBorder="1"/>
    <xf numFmtId="0" fontId="7"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xf numFmtId="0" fontId="0" fillId="0" borderId="0" xfId="0" applyFont="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3524250</xdr:colOff>
      <xdr:row>210</xdr:row>
      <xdr:rowOff>133350</xdr:rowOff>
    </xdr:from>
    <xdr:ext cx="8191500" cy="1076325"/>
    <xdr:pic>
      <xdr:nvPicPr>
        <xdr:cNvPr id="2" name="image1.png" title="Obrázek"/>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135"/>
  </sheetPr>
  <dimension ref="A1:Z1000"/>
  <sheetViews>
    <sheetView tabSelected="1" workbookViewId="0">
      <pane ySplit="1" topLeftCell="A2" activePane="bottomLeft" state="frozen"/>
      <selection pane="bottomLeft" activeCell="B3" sqref="B3"/>
    </sheetView>
  </sheetViews>
  <sheetFormatPr defaultColWidth="14.42578125" defaultRowHeight="15" customHeight="1" x14ac:dyDescent="0.25"/>
  <cols>
    <col min="1" max="1" width="10.5703125" customWidth="1"/>
    <col min="2" max="2" width="27.5703125" customWidth="1"/>
    <col min="3" max="3" width="14.85546875" customWidth="1"/>
    <col min="4" max="4" width="18.140625" customWidth="1"/>
    <col min="5" max="5" width="32.5703125" customWidth="1"/>
    <col min="6" max="6" width="15.5703125" customWidth="1"/>
    <col min="7" max="9" width="9.140625" customWidth="1"/>
    <col min="10" max="10" width="53.28515625" customWidth="1"/>
    <col min="11" max="11" width="16.7109375" customWidth="1"/>
    <col min="12" max="26" width="9.140625" customWidth="1"/>
  </cols>
  <sheetData>
    <row r="1" spans="1:26" x14ac:dyDescent="0.25">
      <c r="A1" s="1"/>
      <c r="B1" s="2" t="s">
        <v>0</v>
      </c>
      <c r="C1" s="3" t="s">
        <v>1</v>
      </c>
      <c r="D1" s="3" t="s">
        <v>2</v>
      </c>
      <c r="E1" s="2" t="s">
        <v>3</v>
      </c>
      <c r="F1" s="4" t="s">
        <v>4</v>
      </c>
      <c r="G1" s="2" t="s">
        <v>5</v>
      </c>
      <c r="H1" s="2" t="s">
        <v>6</v>
      </c>
      <c r="I1" s="2" t="s">
        <v>7</v>
      </c>
      <c r="J1" s="2"/>
      <c r="K1" s="2"/>
      <c r="L1" s="5"/>
      <c r="M1" s="5"/>
      <c r="N1" s="5"/>
      <c r="O1" s="5"/>
      <c r="P1" s="5"/>
      <c r="Q1" s="5"/>
      <c r="R1" s="5"/>
      <c r="S1" s="5"/>
      <c r="T1" s="5"/>
      <c r="U1" s="5"/>
      <c r="V1" s="5"/>
      <c r="W1" s="5"/>
      <c r="X1" s="5"/>
      <c r="Y1" s="5"/>
      <c r="Z1" s="5"/>
    </row>
    <row r="2" spans="1:26" x14ac:dyDescent="0.25">
      <c r="A2" s="6">
        <v>121</v>
      </c>
      <c r="B2" s="7" t="s">
        <v>8</v>
      </c>
      <c r="C2" s="8">
        <f>I2*'sazba bodu'!$B$2</f>
        <v>793</v>
      </c>
      <c r="D2" s="8">
        <f t="shared" ref="D2:D8" si="0">C2*1.15</f>
        <v>911.94999999999993</v>
      </c>
      <c r="E2" s="9" t="s">
        <v>9</v>
      </c>
      <c r="F2" s="10">
        <v>110029</v>
      </c>
      <c r="G2" s="7"/>
      <c r="H2" s="7"/>
      <c r="I2" s="7">
        <v>793</v>
      </c>
      <c r="J2" s="11" t="s">
        <v>10</v>
      </c>
      <c r="K2" s="7"/>
      <c r="L2" s="7"/>
      <c r="M2" s="12"/>
      <c r="N2" s="12"/>
      <c r="O2" s="12"/>
      <c r="P2" s="12"/>
      <c r="Q2" s="12"/>
      <c r="R2" s="12"/>
      <c r="S2" s="12"/>
      <c r="T2" s="12"/>
      <c r="U2" s="12"/>
      <c r="V2" s="12"/>
      <c r="W2" s="12"/>
      <c r="X2" s="12"/>
      <c r="Y2" s="12"/>
      <c r="Z2" s="12"/>
    </row>
    <row r="3" spans="1:26" x14ac:dyDescent="0.25">
      <c r="A3" s="6">
        <v>122</v>
      </c>
      <c r="B3" s="7" t="s">
        <v>11</v>
      </c>
      <c r="C3" s="8">
        <f>I3*'sazba bodu'!$B$2</f>
        <v>571</v>
      </c>
      <c r="D3" s="8">
        <f t="shared" si="0"/>
        <v>656.65</v>
      </c>
      <c r="E3" s="9" t="s">
        <v>9</v>
      </c>
      <c r="F3" s="10">
        <v>110030</v>
      </c>
      <c r="G3" s="7"/>
      <c r="H3" s="7"/>
      <c r="I3" s="7">
        <v>571</v>
      </c>
      <c r="J3" s="11" t="s">
        <v>10</v>
      </c>
      <c r="K3" s="7"/>
      <c r="L3" s="7"/>
      <c r="M3" s="12"/>
      <c r="N3" s="12"/>
      <c r="O3" s="12"/>
      <c r="P3" s="12"/>
      <c r="Q3" s="12"/>
      <c r="R3" s="12"/>
      <c r="S3" s="12"/>
      <c r="T3" s="12"/>
      <c r="U3" s="12"/>
      <c r="V3" s="12"/>
      <c r="W3" s="12"/>
      <c r="X3" s="12"/>
      <c r="Y3" s="12"/>
      <c r="Z3" s="12"/>
    </row>
    <row r="4" spans="1:26" x14ac:dyDescent="0.25">
      <c r="A4" s="6">
        <v>140</v>
      </c>
      <c r="B4" s="7" t="s">
        <v>12</v>
      </c>
      <c r="C4" s="8">
        <f>I4*'sazba bodu'!$B$2</f>
        <v>73</v>
      </c>
      <c r="D4" s="8">
        <f t="shared" si="0"/>
        <v>83.949999999999989</v>
      </c>
      <c r="E4" s="9" t="s">
        <v>13</v>
      </c>
      <c r="F4" s="10">
        <v>114001</v>
      </c>
      <c r="G4" s="7" t="s">
        <v>12</v>
      </c>
      <c r="H4" s="7">
        <v>81585</v>
      </c>
      <c r="I4" s="13">
        <f>VLOOKUP(H4,zdroj_vykony!$A$1:$E$1265,5,FALSE)</f>
        <v>73</v>
      </c>
      <c r="J4" s="11" t="s">
        <v>14</v>
      </c>
      <c r="K4" s="7"/>
      <c r="L4" s="7"/>
      <c r="M4" s="7"/>
      <c r="N4" s="7"/>
      <c r="O4" s="7"/>
      <c r="P4" s="7"/>
      <c r="Q4" s="7"/>
      <c r="R4" s="7"/>
      <c r="S4" s="7"/>
      <c r="T4" s="7"/>
      <c r="U4" s="7"/>
      <c r="V4" s="7"/>
      <c r="W4" s="7"/>
      <c r="X4" s="7"/>
      <c r="Y4" s="7"/>
      <c r="Z4" s="7"/>
    </row>
    <row r="5" spans="1:26" x14ac:dyDescent="0.25">
      <c r="A5" s="6">
        <v>141</v>
      </c>
      <c r="B5" s="7" t="s">
        <v>15</v>
      </c>
      <c r="C5" s="8">
        <f>I5*'sazba bodu'!$B$2</f>
        <v>28</v>
      </c>
      <c r="D5" s="8">
        <f t="shared" si="0"/>
        <v>32.199999999999996</v>
      </c>
      <c r="E5" s="9" t="s">
        <v>13</v>
      </c>
      <c r="F5" s="10">
        <v>114002</v>
      </c>
      <c r="G5" s="7" t="s">
        <v>15</v>
      </c>
      <c r="H5" s="7">
        <v>81419</v>
      </c>
      <c r="I5" s="13">
        <f>VLOOKUP(H5,zdroj_vykony!$A$1:$E$1265,5,FALSE)</f>
        <v>28</v>
      </c>
      <c r="J5" s="7"/>
      <c r="K5" s="7"/>
      <c r="L5" s="7"/>
      <c r="M5" s="7"/>
      <c r="N5" s="7"/>
      <c r="O5" s="7"/>
      <c r="P5" s="7"/>
      <c r="Q5" s="7"/>
      <c r="R5" s="7"/>
      <c r="S5" s="7"/>
      <c r="T5" s="7"/>
      <c r="U5" s="7"/>
      <c r="V5" s="7"/>
      <c r="W5" s="7"/>
      <c r="X5" s="7"/>
      <c r="Y5" s="7"/>
      <c r="Z5" s="7"/>
    </row>
    <row r="6" spans="1:26" x14ac:dyDescent="0.25">
      <c r="A6" s="6">
        <v>142</v>
      </c>
      <c r="B6" s="7" t="s">
        <v>16</v>
      </c>
      <c r="C6" s="8">
        <f>I6*'sazba bodu'!$B$2</f>
        <v>407</v>
      </c>
      <c r="D6" s="8">
        <f t="shared" si="0"/>
        <v>468.04999999999995</v>
      </c>
      <c r="E6" s="9" t="s">
        <v>13</v>
      </c>
      <c r="F6" s="10">
        <v>114003</v>
      </c>
      <c r="G6" s="7" t="s">
        <v>16</v>
      </c>
      <c r="H6" s="7">
        <v>93139</v>
      </c>
      <c r="I6" s="13">
        <f>VLOOKUP(H6,zdroj_vykony!$A$1:$E$1265,5,FALSE)</f>
        <v>407</v>
      </c>
      <c r="J6" s="11" t="s">
        <v>17</v>
      </c>
      <c r="K6" s="7"/>
      <c r="L6" s="7"/>
      <c r="M6" s="7"/>
      <c r="N6" s="7"/>
      <c r="O6" s="7"/>
      <c r="P6" s="7"/>
      <c r="Q6" s="7"/>
      <c r="R6" s="7"/>
      <c r="S6" s="7"/>
      <c r="T6" s="7"/>
      <c r="U6" s="7"/>
      <c r="V6" s="7"/>
      <c r="W6" s="7"/>
      <c r="X6" s="7"/>
      <c r="Y6" s="7"/>
      <c r="Z6" s="7"/>
    </row>
    <row r="7" spans="1:26" x14ac:dyDescent="0.25">
      <c r="A7" s="6">
        <v>80</v>
      </c>
      <c r="B7" s="7" t="s">
        <v>18</v>
      </c>
      <c r="C7" s="8">
        <f>I7*'sazba bodu'!$B$2</f>
        <v>186</v>
      </c>
      <c r="D7" s="8">
        <f t="shared" si="0"/>
        <v>213.89999999999998</v>
      </c>
      <c r="E7" s="9" t="s">
        <v>19</v>
      </c>
      <c r="F7" s="10">
        <v>109003</v>
      </c>
      <c r="G7" s="7" t="s">
        <v>18</v>
      </c>
      <c r="H7" s="7">
        <v>93215</v>
      </c>
      <c r="I7" s="13">
        <f>VLOOKUP(H7,zdroj_vykony!$A$1:$E$1265,5,FALSE)</f>
        <v>186</v>
      </c>
      <c r="J7" s="7"/>
      <c r="K7" s="7"/>
      <c r="L7" s="7"/>
      <c r="M7" s="12"/>
      <c r="N7" s="12"/>
      <c r="O7" s="12"/>
      <c r="P7" s="12"/>
      <c r="Q7" s="12"/>
      <c r="R7" s="12"/>
      <c r="S7" s="12"/>
      <c r="T7" s="12"/>
      <c r="U7" s="12"/>
      <c r="V7" s="12"/>
      <c r="W7" s="12"/>
      <c r="X7" s="12"/>
      <c r="Y7" s="12"/>
      <c r="Z7" s="12"/>
    </row>
    <row r="8" spans="1:26" x14ac:dyDescent="0.25">
      <c r="A8" s="6">
        <v>36</v>
      </c>
      <c r="B8" s="7" t="s">
        <v>20</v>
      </c>
      <c r="C8" s="8">
        <f>I8*'sazba bodu'!$B$2</f>
        <v>15</v>
      </c>
      <c r="D8" s="8">
        <f t="shared" si="0"/>
        <v>17.25</v>
      </c>
      <c r="E8" s="9" t="s">
        <v>21</v>
      </c>
      <c r="F8" s="10">
        <v>106004</v>
      </c>
      <c r="G8" s="7" t="s">
        <v>22</v>
      </c>
      <c r="H8" s="7">
        <v>81329</v>
      </c>
      <c r="I8" s="13">
        <f>VLOOKUP(H8,zdroj_vykony!$A$1:$E$1265,5,FALSE)</f>
        <v>15</v>
      </c>
      <c r="J8" s="7"/>
      <c r="K8" s="7"/>
      <c r="L8" s="7"/>
      <c r="M8" s="12"/>
      <c r="N8" s="12"/>
      <c r="O8" s="12"/>
      <c r="P8" s="12"/>
      <c r="Q8" s="12"/>
      <c r="R8" s="12"/>
      <c r="S8" s="12"/>
      <c r="T8" s="12"/>
      <c r="U8" s="12"/>
      <c r="V8" s="12"/>
      <c r="W8" s="12"/>
      <c r="X8" s="12"/>
      <c r="Y8" s="12"/>
      <c r="Z8" s="12"/>
    </row>
    <row r="9" spans="1:26" x14ac:dyDescent="0.25">
      <c r="A9" s="6">
        <v>214</v>
      </c>
      <c r="B9" s="7" t="s">
        <v>23</v>
      </c>
      <c r="C9" s="8">
        <f>I9*'sazba bodu'!$B$2</f>
        <v>127</v>
      </c>
      <c r="D9" s="14">
        <v>146</v>
      </c>
      <c r="E9" s="9" t="s">
        <v>24</v>
      </c>
      <c r="F9" s="10">
        <v>122012</v>
      </c>
      <c r="G9" s="7" t="s">
        <v>25</v>
      </c>
      <c r="H9" s="7">
        <v>81675</v>
      </c>
      <c r="I9" s="13">
        <f>VLOOKUP(H9,zdroj_vykony!$A$1:$E$1265,5,FALSE)</f>
        <v>127</v>
      </c>
      <c r="J9" s="7"/>
      <c r="K9" s="7"/>
      <c r="L9" s="7"/>
      <c r="M9" s="7"/>
      <c r="N9" s="7"/>
      <c r="O9" s="7"/>
      <c r="P9" s="7"/>
      <c r="Q9" s="7"/>
      <c r="R9" s="7"/>
      <c r="S9" s="7"/>
      <c r="T9" s="7"/>
      <c r="U9" s="7"/>
      <c r="V9" s="7"/>
      <c r="W9" s="7"/>
      <c r="X9" s="7"/>
      <c r="Y9" s="7"/>
      <c r="Z9" s="7"/>
    </row>
    <row r="10" spans="1:26" x14ac:dyDescent="0.25">
      <c r="A10" s="6">
        <v>143</v>
      </c>
      <c r="B10" s="7" t="s">
        <v>26</v>
      </c>
      <c r="C10" s="8">
        <f>I10*'sazba bodu'!$B$2</f>
        <v>172</v>
      </c>
      <c r="D10" s="8">
        <f t="shared" ref="D10:D28" si="1">C10*1.15</f>
        <v>197.79999999999998</v>
      </c>
      <c r="E10" s="9" t="s">
        <v>13</v>
      </c>
      <c r="F10" s="10">
        <v>114004</v>
      </c>
      <c r="G10" s="7" t="s">
        <v>27</v>
      </c>
      <c r="H10" s="7">
        <v>93125</v>
      </c>
      <c r="I10" s="13">
        <f>VLOOKUP(H10,zdroj_vykony!$A$1:$E$1265,5,FALSE)</f>
        <v>172</v>
      </c>
      <c r="J10" s="11" t="s">
        <v>17</v>
      </c>
      <c r="K10" s="7"/>
      <c r="L10" s="7"/>
      <c r="M10" s="7"/>
      <c r="N10" s="7"/>
      <c r="O10" s="7"/>
      <c r="P10" s="7"/>
      <c r="Q10" s="7"/>
      <c r="R10" s="7"/>
      <c r="S10" s="7"/>
      <c r="T10" s="7"/>
      <c r="U10" s="7"/>
      <c r="V10" s="7"/>
      <c r="W10" s="7"/>
      <c r="X10" s="7"/>
      <c r="Y10" s="7"/>
      <c r="Z10" s="7"/>
    </row>
    <row r="11" spans="1:26" x14ac:dyDescent="0.25">
      <c r="A11" s="6">
        <v>224</v>
      </c>
      <c r="B11" s="7" t="s">
        <v>28</v>
      </c>
      <c r="C11" s="8">
        <f>I11*'sazba bodu'!$B$2</f>
        <v>172</v>
      </c>
      <c r="D11" s="8">
        <f t="shared" si="1"/>
        <v>197.79999999999998</v>
      </c>
      <c r="E11" s="9" t="s">
        <v>29</v>
      </c>
      <c r="F11" s="10">
        <v>122022</v>
      </c>
      <c r="G11" s="7" t="s">
        <v>30</v>
      </c>
      <c r="H11" s="7">
        <v>93125</v>
      </c>
      <c r="I11" s="13">
        <f>VLOOKUP(H11,zdroj_vykony!$A$1:$E$1265,5,FALSE)</f>
        <v>172</v>
      </c>
      <c r="J11" s="7"/>
      <c r="K11" s="7"/>
      <c r="L11" s="7"/>
      <c r="M11" s="7"/>
      <c r="N11" s="7"/>
      <c r="O11" s="7"/>
      <c r="P11" s="7"/>
      <c r="Q11" s="7"/>
      <c r="R11" s="7"/>
      <c r="S11" s="7"/>
      <c r="T11" s="7"/>
      <c r="U11" s="7"/>
      <c r="V11" s="7"/>
      <c r="W11" s="7"/>
      <c r="X11" s="7"/>
      <c r="Y11" s="7"/>
      <c r="Z11" s="7"/>
    </row>
    <row r="12" spans="1:26" x14ac:dyDescent="0.25">
      <c r="A12" s="6">
        <v>51</v>
      </c>
      <c r="B12" s="7" t="s">
        <v>31</v>
      </c>
      <c r="C12" s="8">
        <f>I12*'sazba bodu'!$B$2</f>
        <v>190</v>
      </c>
      <c r="D12" s="8">
        <f t="shared" si="1"/>
        <v>218.49999999999997</v>
      </c>
      <c r="E12" s="9" t="s">
        <v>21</v>
      </c>
      <c r="F12" s="10">
        <v>106019</v>
      </c>
      <c r="G12" s="7" t="s">
        <v>32</v>
      </c>
      <c r="H12" s="7">
        <v>91149</v>
      </c>
      <c r="I12" s="13">
        <f>VLOOKUP(H12,zdroj_vykony!$A$1:$E$1265,5,FALSE)</f>
        <v>190</v>
      </c>
      <c r="J12" s="7"/>
      <c r="K12" s="7"/>
      <c r="L12" s="7"/>
      <c r="M12" s="7"/>
      <c r="N12" s="7"/>
      <c r="O12" s="7"/>
      <c r="P12" s="7"/>
      <c r="Q12" s="7"/>
      <c r="R12" s="7"/>
      <c r="S12" s="7"/>
      <c r="T12" s="7"/>
      <c r="U12" s="7"/>
      <c r="V12" s="7"/>
      <c r="W12" s="7"/>
      <c r="X12" s="7"/>
      <c r="Y12" s="7"/>
      <c r="Z12" s="7"/>
    </row>
    <row r="13" spans="1:26" x14ac:dyDescent="0.25">
      <c r="A13" s="6">
        <v>230</v>
      </c>
      <c r="B13" s="7" t="s">
        <v>33</v>
      </c>
      <c r="C13" s="8">
        <f>I13*'sazba bodu'!$B$2</f>
        <v>230</v>
      </c>
      <c r="D13" s="8">
        <f t="shared" si="1"/>
        <v>264.5</v>
      </c>
      <c r="E13" s="9" t="s">
        <v>34</v>
      </c>
      <c r="F13" s="10">
        <v>124001</v>
      </c>
      <c r="G13" s="7" t="s">
        <v>35</v>
      </c>
      <c r="H13" s="7">
        <v>81723</v>
      </c>
      <c r="I13" s="13">
        <f>VLOOKUP(H13,zdroj_vykony!$A$1:$E$1265,5,FALSE)</f>
        <v>230</v>
      </c>
      <c r="J13" s="7"/>
      <c r="K13" s="7"/>
      <c r="L13" s="7"/>
      <c r="M13" s="7"/>
      <c r="N13" s="7"/>
      <c r="O13" s="7"/>
      <c r="P13" s="7"/>
      <c r="Q13" s="7"/>
      <c r="R13" s="7"/>
      <c r="S13" s="7"/>
      <c r="T13" s="7"/>
      <c r="U13" s="7"/>
      <c r="V13" s="7"/>
      <c r="W13" s="7"/>
      <c r="X13" s="7"/>
      <c r="Y13" s="7"/>
      <c r="Z13" s="7"/>
    </row>
    <row r="14" spans="1:26" x14ac:dyDescent="0.25">
      <c r="A14" s="6">
        <v>155</v>
      </c>
      <c r="B14" s="7" t="s">
        <v>36</v>
      </c>
      <c r="C14" s="8">
        <f>I14*'sazba bodu'!$B$2</f>
        <v>230</v>
      </c>
      <c r="D14" s="8">
        <f t="shared" si="1"/>
        <v>264.5</v>
      </c>
      <c r="E14" s="9" t="s">
        <v>37</v>
      </c>
      <c r="F14" s="10">
        <v>116001</v>
      </c>
      <c r="G14" s="7" t="s">
        <v>38</v>
      </c>
      <c r="H14" s="7">
        <v>81723</v>
      </c>
      <c r="I14" s="13">
        <f>VLOOKUP(H14,zdroj_vykony!$A$1:$E$1265,5,FALSE)</f>
        <v>230</v>
      </c>
      <c r="J14" s="11" t="s">
        <v>39</v>
      </c>
      <c r="K14" s="7"/>
      <c r="L14" s="7"/>
      <c r="M14" s="7"/>
      <c r="N14" s="11" t="s">
        <v>40</v>
      </c>
      <c r="O14" s="7"/>
      <c r="P14" s="7"/>
      <c r="Q14" s="7"/>
      <c r="R14" s="7"/>
      <c r="S14" s="7"/>
      <c r="T14" s="7"/>
      <c r="U14" s="7"/>
      <c r="V14" s="7"/>
      <c r="W14" s="7"/>
      <c r="X14" s="7"/>
      <c r="Y14" s="7"/>
      <c r="Z14" s="7"/>
    </row>
    <row r="15" spans="1:26" x14ac:dyDescent="0.25">
      <c r="A15" s="6">
        <v>18</v>
      </c>
      <c r="B15" s="7" t="s">
        <v>41</v>
      </c>
      <c r="C15" s="8">
        <f>I15*'sazba bodu'!$B$2</f>
        <v>18</v>
      </c>
      <c r="D15" s="8">
        <f t="shared" si="1"/>
        <v>20.7</v>
      </c>
      <c r="E15" s="9" t="s">
        <v>42</v>
      </c>
      <c r="F15" s="10">
        <v>103006</v>
      </c>
      <c r="G15" s="7" t="s">
        <v>41</v>
      </c>
      <c r="H15" s="7">
        <v>81421</v>
      </c>
      <c r="I15" s="13">
        <f>VLOOKUP(H15,zdroj_vykony!$A$1:$E$1265,5,FALSE)</f>
        <v>18</v>
      </c>
      <c r="J15" s="7"/>
      <c r="K15" s="7"/>
      <c r="L15" s="7"/>
      <c r="M15" s="7"/>
      <c r="N15" s="7"/>
      <c r="O15" s="7"/>
      <c r="P15" s="7"/>
      <c r="Q15" s="7"/>
      <c r="R15" s="7"/>
      <c r="S15" s="7"/>
      <c r="T15" s="7"/>
      <c r="U15" s="7"/>
      <c r="V15" s="7"/>
      <c r="W15" s="7"/>
      <c r="X15" s="7"/>
      <c r="Y15" s="7"/>
      <c r="Z15" s="7"/>
    </row>
    <row r="16" spans="1:26" x14ac:dyDescent="0.25">
      <c r="A16" s="6">
        <v>177</v>
      </c>
      <c r="B16" s="15" t="s">
        <v>43</v>
      </c>
      <c r="C16" s="16">
        <f>I16*'sazba bodu'!$B$2</f>
        <v>180</v>
      </c>
      <c r="D16" s="16">
        <f t="shared" si="1"/>
        <v>206.99999999999997</v>
      </c>
      <c r="E16" s="17" t="s">
        <v>44</v>
      </c>
      <c r="F16" s="6">
        <v>118012</v>
      </c>
      <c r="G16" s="15" t="s">
        <v>45</v>
      </c>
      <c r="H16" s="15">
        <v>96821</v>
      </c>
      <c r="I16" s="18">
        <f>VLOOKUP(H16,zdroj_vykony!$A$1:$E$1265,5,FALSE)</f>
        <v>180</v>
      </c>
      <c r="J16" s="15"/>
      <c r="K16" s="15"/>
      <c r="L16" s="15"/>
      <c r="M16" s="15"/>
      <c r="N16" s="15"/>
      <c r="O16" s="15"/>
      <c r="P16" s="15"/>
      <c r="Q16" s="15"/>
      <c r="R16" s="15"/>
      <c r="S16" s="15"/>
      <c r="T16" s="15"/>
      <c r="U16" s="15"/>
      <c r="V16" s="15"/>
      <c r="W16" s="15"/>
      <c r="X16" s="15"/>
      <c r="Y16" s="15"/>
      <c r="Z16" s="15"/>
    </row>
    <row r="17" spans="1:26" x14ac:dyDescent="0.25">
      <c r="A17" s="6">
        <v>19</v>
      </c>
      <c r="B17" s="7" t="s">
        <v>46</v>
      </c>
      <c r="C17" s="8">
        <f>I17*'sazba bodu'!$B$2</f>
        <v>310</v>
      </c>
      <c r="D17" s="8">
        <f t="shared" si="1"/>
        <v>356.5</v>
      </c>
      <c r="E17" s="9" t="s">
        <v>42</v>
      </c>
      <c r="F17" s="10">
        <v>103007</v>
      </c>
      <c r="G17" s="7" t="s">
        <v>47</v>
      </c>
      <c r="H17" s="7">
        <v>81423</v>
      </c>
      <c r="I17" s="13">
        <f>VLOOKUP(H17,zdroj_vykony!$A$1:$E$1265,5,FALSE)</f>
        <v>310</v>
      </c>
      <c r="J17" s="7"/>
      <c r="K17" s="7"/>
      <c r="L17" s="7"/>
      <c r="M17" s="7"/>
      <c r="N17" s="7"/>
      <c r="O17" s="7"/>
      <c r="P17" s="7"/>
      <c r="Q17" s="7"/>
      <c r="R17" s="7"/>
      <c r="S17" s="7"/>
      <c r="T17" s="7"/>
      <c r="U17" s="7"/>
      <c r="V17" s="7"/>
      <c r="W17" s="7"/>
      <c r="X17" s="7"/>
      <c r="Y17" s="7"/>
      <c r="Z17" s="7"/>
    </row>
    <row r="18" spans="1:26" x14ac:dyDescent="0.25">
      <c r="A18" s="6">
        <v>15</v>
      </c>
      <c r="B18" s="7" t="s">
        <v>48</v>
      </c>
      <c r="C18" s="8">
        <f>I18*'sazba bodu'!$B$2</f>
        <v>18</v>
      </c>
      <c r="D18" s="8">
        <f t="shared" si="1"/>
        <v>20.7</v>
      </c>
      <c r="E18" s="9" t="s">
        <v>42</v>
      </c>
      <c r="F18" s="10">
        <v>103003</v>
      </c>
      <c r="G18" s="7" t="s">
        <v>48</v>
      </c>
      <c r="H18" s="7">
        <v>81337</v>
      </c>
      <c r="I18" s="13">
        <f>VLOOKUP(H18,zdroj_vykony!$A$1:$E$1265,5,FALSE)</f>
        <v>18</v>
      </c>
      <c r="J18" s="7"/>
      <c r="K18" s="7"/>
      <c r="L18" s="7"/>
      <c r="M18" s="7"/>
      <c r="N18" s="7"/>
      <c r="O18" s="7"/>
      <c r="P18" s="7"/>
      <c r="Q18" s="7"/>
      <c r="R18" s="7"/>
      <c r="S18" s="7"/>
      <c r="T18" s="7"/>
      <c r="U18" s="7"/>
      <c r="V18" s="7"/>
      <c r="W18" s="7"/>
      <c r="X18" s="7"/>
      <c r="Y18" s="7"/>
      <c r="Z18" s="7"/>
    </row>
    <row r="19" spans="1:26" x14ac:dyDescent="0.25">
      <c r="A19" s="6">
        <v>233</v>
      </c>
      <c r="B19" s="7" t="s">
        <v>49</v>
      </c>
      <c r="C19" s="8">
        <f>I19*'sazba bodu'!$B$2</f>
        <v>449</v>
      </c>
      <c r="D19" s="8">
        <f t="shared" si="1"/>
        <v>516.34999999999991</v>
      </c>
      <c r="E19" s="9" t="s">
        <v>34</v>
      </c>
      <c r="F19" s="10">
        <v>124004</v>
      </c>
      <c r="G19" s="7" t="s">
        <v>50</v>
      </c>
      <c r="H19" s="7">
        <v>99151</v>
      </c>
      <c r="I19" s="13">
        <f>VLOOKUP(H19,zdroj_vykony!$A$1:$E$1265,5,FALSE)</f>
        <v>449</v>
      </c>
      <c r="J19" s="11" t="s">
        <v>51</v>
      </c>
      <c r="K19" s="7"/>
      <c r="L19" s="7"/>
      <c r="M19" s="7"/>
      <c r="N19" s="7"/>
      <c r="O19" s="7"/>
      <c r="P19" s="7"/>
      <c r="Q19" s="7"/>
      <c r="R19" s="7"/>
      <c r="S19" s="7"/>
      <c r="T19" s="7"/>
      <c r="U19" s="7"/>
      <c r="V19" s="7"/>
      <c r="W19" s="7"/>
      <c r="X19" s="7"/>
      <c r="Y19" s="7"/>
      <c r="Z19" s="7"/>
    </row>
    <row r="20" spans="1:26" x14ac:dyDescent="0.25">
      <c r="A20" s="6">
        <v>22</v>
      </c>
      <c r="B20" s="7" t="s">
        <v>52</v>
      </c>
      <c r="C20" s="8">
        <f>I20*'sazba bodu'!$B$2</f>
        <v>37</v>
      </c>
      <c r="D20" s="8">
        <f t="shared" si="1"/>
        <v>42.55</v>
      </c>
      <c r="E20" s="9" t="s">
        <v>53</v>
      </c>
      <c r="F20" s="10">
        <v>104001</v>
      </c>
      <c r="G20" s="7" t="s">
        <v>54</v>
      </c>
      <c r="H20" s="7">
        <v>81345</v>
      </c>
      <c r="I20" s="13">
        <f>VLOOKUP(H20,zdroj_vykony!$A$1:$E$1265,5,FALSE)</f>
        <v>37</v>
      </c>
      <c r="J20" s="7"/>
      <c r="K20" s="7"/>
      <c r="L20" s="7"/>
      <c r="M20" s="7"/>
      <c r="N20" s="7"/>
      <c r="O20" s="7"/>
      <c r="P20" s="7"/>
      <c r="Q20" s="7"/>
      <c r="R20" s="7"/>
      <c r="S20" s="7"/>
      <c r="T20" s="7"/>
      <c r="U20" s="7"/>
      <c r="V20" s="7"/>
      <c r="W20" s="7"/>
      <c r="X20" s="7"/>
      <c r="Y20" s="7"/>
      <c r="Z20" s="7"/>
    </row>
    <row r="21" spans="1:26" ht="15.75" customHeight="1" x14ac:dyDescent="0.25">
      <c r="A21" s="6">
        <v>23</v>
      </c>
      <c r="B21" s="7" t="s">
        <v>55</v>
      </c>
      <c r="C21" s="8">
        <f>I21*'sazba bodu'!$B$2</f>
        <v>47</v>
      </c>
      <c r="D21" s="8">
        <f t="shared" si="1"/>
        <v>54.05</v>
      </c>
      <c r="E21" s="9" t="s">
        <v>53</v>
      </c>
      <c r="F21" s="10">
        <v>104002</v>
      </c>
      <c r="G21" s="7" t="s">
        <v>56</v>
      </c>
      <c r="H21" s="7">
        <v>81481</v>
      </c>
      <c r="I21" s="13">
        <f>VLOOKUP(H21,zdroj_vykony!$A$1:$E$1265,5,FALSE)</f>
        <v>47</v>
      </c>
      <c r="J21" s="7"/>
      <c r="K21" s="7"/>
      <c r="L21" s="7"/>
      <c r="M21" s="7"/>
      <c r="N21" s="7"/>
      <c r="O21" s="7"/>
      <c r="P21" s="7"/>
      <c r="Q21" s="7"/>
      <c r="R21" s="7"/>
      <c r="S21" s="7"/>
      <c r="T21" s="7"/>
      <c r="U21" s="7"/>
      <c r="V21" s="7"/>
      <c r="W21" s="7"/>
      <c r="X21" s="7"/>
      <c r="Y21" s="7"/>
      <c r="Z21" s="7"/>
    </row>
    <row r="22" spans="1:26" ht="15.75" customHeight="1" x14ac:dyDescent="0.25">
      <c r="A22" s="6">
        <v>208</v>
      </c>
      <c r="B22" s="7" t="s">
        <v>57</v>
      </c>
      <c r="C22" s="8">
        <f>I22*'sazba bodu'!$B$2</f>
        <v>37</v>
      </c>
      <c r="D22" s="8">
        <f t="shared" si="1"/>
        <v>42.55</v>
      </c>
      <c r="E22" s="9" t="s">
        <v>24</v>
      </c>
      <c r="F22" s="10">
        <v>122006</v>
      </c>
      <c r="G22" s="7" t="s">
        <v>58</v>
      </c>
      <c r="H22" s="7">
        <v>81345</v>
      </c>
      <c r="I22" s="13">
        <f>VLOOKUP(H22,zdroj_vykony!$A$1:$E$1265,5,FALSE)</f>
        <v>37</v>
      </c>
      <c r="J22" s="7"/>
      <c r="K22" s="7"/>
      <c r="L22" s="7"/>
      <c r="M22" s="7"/>
      <c r="N22" s="7"/>
      <c r="O22" s="7"/>
      <c r="P22" s="7"/>
      <c r="Q22" s="7"/>
      <c r="R22" s="7"/>
      <c r="S22" s="7"/>
      <c r="T22" s="7"/>
      <c r="U22" s="7"/>
      <c r="V22" s="7"/>
      <c r="W22" s="7"/>
      <c r="X22" s="7"/>
      <c r="Y22" s="7"/>
      <c r="Z22" s="7"/>
    </row>
    <row r="23" spans="1:26" ht="15.75" customHeight="1" x14ac:dyDescent="0.25">
      <c r="A23" s="6">
        <v>227</v>
      </c>
      <c r="B23" s="15" t="s">
        <v>59</v>
      </c>
      <c r="C23" s="16">
        <f>I23*'sazba bodu'!$B$2</f>
        <v>2342</v>
      </c>
      <c r="D23" s="16">
        <f t="shared" si="1"/>
        <v>2693.2999999999997</v>
      </c>
      <c r="E23" s="9" t="s">
        <v>24</v>
      </c>
      <c r="F23" s="10">
        <v>122025</v>
      </c>
      <c r="G23" s="15" t="s">
        <v>60</v>
      </c>
      <c r="H23" s="15">
        <v>81485</v>
      </c>
      <c r="I23" s="15">
        <v>2342</v>
      </c>
      <c r="J23" s="15"/>
      <c r="K23" s="15"/>
      <c r="L23" s="15"/>
      <c r="M23" s="15"/>
      <c r="N23" s="15"/>
      <c r="O23" s="15"/>
      <c r="P23" s="15"/>
      <c r="Q23" s="15"/>
      <c r="R23" s="15"/>
      <c r="S23" s="15"/>
      <c r="T23" s="15"/>
      <c r="U23" s="15"/>
      <c r="V23" s="15"/>
      <c r="W23" s="15"/>
      <c r="X23" s="15"/>
      <c r="Y23" s="15"/>
      <c r="Z23" s="15"/>
    </row>
    <row r="24" spans="1:26" ht="15.75" customHeight="1" x14ac:dyDescent="0.25">
      <c r="A24" s="6">
        <v>190</v>
      </c>
      <c r="B24" s="7" t="s">
        <v>61</v>
      </c>
      <c r="C24" s="8">
        <f>I24*'sazba bodu'!$B$2</f>
        <v>354</v>
      </c>
      <c r="D24" s="8">
        <f t="shared" si="1"/>
        <v>407.09999999999997</v>
      </c>
      <c r="E24" s="9" t="s">
        <v>62</v>
      </c>
      <c r="F24" s="10">
        <v>119008</v>
      </c>
      <c r="G24" s="7" t="s">
        <v>63</v>
      </c>
      <c r="H24" s="7">
        <v>96157</v>
      </c>
      <c r="I24" s="13">
        <f>VLOOKUP(H24,zdroj_vykony!$A$1:$E$1265,5,FALSE)</f>
        <v>354</v>
      </c>
      <c r="J24" s="7"/>
      <c r="K24" s="7"/>
      <c r="L24" s="7"/>
      <c r="M24" s="7"/>
      <c r="N24" s="7"/>
      <c r="O24" s="7"/>
      <c r="P24" s="7"/>
      <c r="Q24" s="7"/>
      <c r="R24" s="7"/>
      <c r="S24" s="7"/>
      <c r="T24" s="7"/>
      <c r="U24" s="7"/>
      <c r="V24" s="7"/>
      <c r="W24" s="7"/>
      <c r="X24" s="7"/>
      <c r="Y24" s="7"/>
      <c r="Z24" s="7"/>
    </row>
    <row r="25" spans="1:26" ht="15.75" customHeight="1" x14ac:dyDescent="0.25">
      <c r="A25" s="6">
        <v>66</v>
      </c>
      <c r="B25" s="7" t="s">
        <v>64</v>
      </c>
      <c r="C25" s="8">
        <f>I25*'sazba bodu'!$B$2</f>
        <v>601</v>
      </c>
      <c r="D25" s="8">
        <f t="shared" si="1"/>
        <v>691.15</v>
      </c>
      <c r="E25" s="9" t="s">
        <v>65</v>
      </c>
      <c r="F25" s="10">
        <v>107012</v>
      </c>
      <c r="G25" s="7" t="s">
        <v>66</v>
      </c>
      <c r="H25" s="7">
        <v>91495</v>
      </c>
      <c r="I25" s="13">
        <f>VLOOKUP(H25,zdroj_vykony!$A$1:$E$1265,5,FALSE)</f>
        <v>601</v>
      </c>
      <c r="J25" s="7"/>
      <c r="K25" s="7"/>
      <c r="L25" s="7"/>
      <c r="M25" s="7"/>
      <c r="N25" s="7"/>
      <c r="O25" s="7"/>
      <c r="P25" s="7"/>
      <c r="Q25" s="7"/>
      <c r="R25" s="7"/>
      <c r="S25" s="7"/>
      <c r="T25" s="7"/>
      <c r="U25" s="7"/>
      <c r="V25" s="7"/>
      <c r="W25" s="7"/>
      <c r="X25" s="7"/>
      <c r="Y25" s="7"/>
      <c r="Z25" s="7"/>
    </row>
    <row r="26" spans="1:26" ht="15.75" customHeight="1" x14ac:dyDescent="0.25">
      <c r="A26" s="6">
        <v>162</v>
      </c>
      <c r="B26" s="7" t="s">
        <v>67</v>
      </c>
      <c r="C26" s="8">
        <f>I26*'sazba bodu'!$B$2</f>
        <v>347</v>
      </c>
      <c r="D26" s="8">
        <f t="shared" si="1"/>
        <v>399.04999999999995</v>
      </c>
      <c r="E26" s="19" t="s">
        <v>68</v>
      </c>
      <c r="F26" s="10">
        <v>117007</v>
      </c>
      <c r="G26" s="7" t="s">
        <v>69</v>
      </c>
      <c r="H26" s="7">
        <v>82077</v>
      </c>
      <c r="I26" s="13">
        <f>VLOOKUP(H26,zdroj_vykony!$A$1:$E$1265,5,FALSE)</f>
        <v>347</v>
      </c>
      <c r="J26" s="11" t="s">
        <v>70</v>
      </c>
      <c r="K26" s="7"/>
      <c r="L26" s="7"/>
      <c r="M26" s="7"/>
      <c r="N26" s="7"/>
      <c r="O26" s="7"/>
      <c r="P26" s="7"/>
      <c r="Q26" s="7"/>
      <c r="R26" s="7"/>
      <c r="S26" s="7"/>
      <c r="T26" s="7"/>
      <c r="U26" s="7"/>
      <c r="V26" s="7"/>
      <c r="W26" s="7"/>
      <c r="X26" s="7"/>
      <c r="Y26" s="7"/>
      <c r="Z26" s="7"/>
    </row>
    <row r="27" spans="1:26" ht="15.75" customHeight="1" x14ac:dyDescent="0.25">
      <c r="A27" s="6">
        <v>163</v>
      </c>
      <c r="B27" s="7" t="s">
        <v>71</v>
      </c>
      <c r="C27" s="8">
        <f>I27*'sazba bodu'!$B$2</f>
        <v>347</v>
      </c>
      <c r="D27" s="8">
        <f t="shared" si="1"/>
        <v>399.04999999999995</v>
      </c>
      <c r="E27" s="19" t="s">
        <v>68</v>
      </c>
      <c r="F27" s="10">
        <v>117008</v>
      </c>
      <c r="G27" s="7" t="s">
        <v>72</v>
      </c>
      <c r="H27" s="7">
        <v>82077</v>
      </c>
      <c r="I27" s="13">
        <f>VLOOKUP(H27,zdroj_vykony!$A$1:$E$1265,5,FALSE)</f>
        <v>347</v>
      </c>
      <c r="J27" s="11" t="s">
        <v>70</v>
      </c>
      <c r="K27" s="7"/>
      <c r="L27" s="7"/>
      <c r="M27" s="7"/>
      <c r="N27" s="7"/>
      <c r="O27" s="7"/>
      <c r="P27" s="7"/>
      <c r="Q27" s="7"/>
      <c r="R27" s="7"/>
      <c r="S27" s="7"/>
      <c r="T27" s="7"/>
      <c r="U27" s="7"/>
      <c r="V27" s="7"/>
      <c r="W27" s="7"/>
      <c r="X27" s="7"/>
      <c r="Y27" s="7"/>
      <c r="Z27" s="7"/>
    </row>
    <row r="28" spans="1:26" ht="15.75" customHeight="1" x14ac:dyDescent="0.25">
      <c r="A28" s="6">
        <v>160</v>
      </c>
      <c r="B28" s="7" t="s">
        <v>73</v>
      </c>
      <c r="C28" s="8">
        <f>I28*'sazba bodu'!$B$2</f>
        <v>347</v>
      </c>
      <c r="D28" s="8">
        <f t="shared" si="1"/>
        <v>399.04999999999995</v>
      </c>
      <c r="E28" s="19" t="s">
        <v>68</v>
      </c>
      <c r="F28" s="10">
        <v>117005</v>
      </c>
      <c r="G28" s="7" t="s">
        <v>74</v>
      </c>
      <c r="H28" s="7">
        <v>82077</v>
      </c>
      <c r="I28" s="13">
        <f>VLOOKUP(H28,zdroj_vykony!$A$1:$E$1265,5,FALSE)</f>
        <v>347</v>
      </c>
      <c r="J28" s="11" t="s">
        <v>75</v>
      </c>
      <c r="K28" s="7"/>
      <c r="L28" s="7"/>
      <c r="M28" s="7"/>
      <c r="N28" s="7"/>
      <c r="O28" s="7"/>
      <c r="P28" s="7"/>
      <c r="Q28" s="7"/>
      <c r="R28" s="7"/>
      <c r="S28" s="7"/>
      <c r="T28" s="7"/>
      <c r="U28" s="7"/>
      <c r="V28" s="7"/>
      <c r="W28" s="7"/>
      <c r="X28" s="7"/>
      <c r="Y28" s="7"/>
      <c r="Z28" s="7"/>
    </row>
    <row r="29" spans="1:26" ht="15.75" customHeight="1" x14ac:dyDescent="0.25">
      <c r="A29" s="6">
        <v>161</v>
      </c>
      <c r="B29" s="7" t="s">
        <v>76</v>
      </c>
      <c r="C29" s="8">
        <f>I29*'sazba bodu'!$B$2</f>
        <v>480</v>
      </c>
      <c r="D29" s="14" t="s">
        <v>77</v>
      </c>
      <c r="E29" s="19" t="s">
        <v>68</v>
      </c>
      <c r="F29" s="10">
        <v>117006</v>
      </c>
      <c r="G29" s="7" t="s">
        <v>78</v>
      </c>
      <c r="H29" s="7">
        <v>82075</v>
      </c>
      <c r="I29" s="13">
        <f>VLOOKUP(H29,zdroj_vykony!$A$1:$E$1265,5,FALSE)</f>
        <v>480</v>
      </c>
      <c r="J29" s="11" t="s">
        <v>75</v>
      </c>
      <c r="K29" s="7"/>
      <c r="L29" s="7"/>
      <c r="M29" s="7"/>
      <c r="N29" s="7"/>
      <c r="O29" s="7"/>
      <c r="P29" s="7"/>
      <c r="Q29" s="7"/>
      <c r="R29" s="7"/>
      <c r="S29" s="7"/>
      <c r="T29" s="7"/>
      <c r="U29" s="7"/>
      <c r="V29" s="7"/>
      <c r="W29" s="7"/>
      <c r="X29" s="7"/>
      <c r="Y29" s="7"/>
      <c r="Z29" s="7"/>
    </row>
    <row r="30" spans="1:26" ht="15.75" customHeight="1" x14ac:dyDescent="0.25">
      <c r="A30" s="6">
        <v>159</v>
      </c>
      <c r="B30" s="7" t="s">
        <v>79</v>
      </c>
      <c r="C30" s="8">
        <f>I30*'sazba bodu'!$B$2</f>
        <v>480</v>
      </c>
      <c r="D30" s="8">
        <f t="shared" ref="D30:D241" si="2">C30*1.15</f>
        <v>552</v>
      </c>
      <c r="E30" s="19" t="s">
        <v>68</v>
      </c>
      <c r="F30" s="10">
        <v>117004</v>
      </c>
      <c r="G30" s="7" t="s">
        <v>80</v>
      </c>
      <c r="H30" s="7">
        <v>82075</v>
      </c>
      <c r="I30" s="13">
        <f>VLOOKUP(H30,zdroj_vykony!$A$1:$E$1265,5,FALSE)</f>
        <v>480</v>
      </c>
      <c r="J30" s="7"/>
      <c r="K30" s="7"/>
      <c r="L30" s="7"/>
      <c r="M30" s="7"/>
      <c r="N30" s="7"/>
      <c r="O30" s="7"/>
      <c r="P30" s="7"/>
      <c r="Q30" s="7"/>
      <c r="R30" s="7"/>
      <c r="S30" s="7"/>
      <c r="T30" s="7"/>
      <c r="U30" s="7"/>
      <c r="V30" s="7"/>
      <c r="W30" s="7"/>
      <c r="X30" s="7"/>
      <c r="Y30" s="7"/>
      <c r="Z30" s="7"/>
    </row>
    <row r="31" spans="1:26" ht="15.75" customHeight="1" x14ac:dyDescent="0.25">
      <c r="A31" s="6">
        <v>157</v>
      </c>
      <c r="B31" s="7" t="s">
        <v>81</v>
      </c>
      <c r="C31" s="8">
        <f>I31*'sazba bodu'!$B$2</f>
        <v>480</v>
      </c>
      <c r="D31" s="8">
        <f t="shared" si="2"/>
        <v>552</v>
      </c>
      <c r="E31" s="19" t="s">
        <v>68</v>
      </c>
      <c r="F31" s="10">
        <v>117002</v>
      </c>
      <c r="G31" s="7" t="s">
        <v>82</v>
      </c>
      <c r="H31" s="7">
        <v>82075</v>
      </c>
      <c r="I31" s="13">
        <f>VLOOKUP(H31,zdroj_vykony!$A$1:$E$1265,5,FALSE)</f>
        <v>480</v>
      </c>
      <c r="J31" s="11" t="s">
        <v>83</v>
      </c>
      <c r="K31" s="7"/>
      <c r="L31" s="7"/>
      <c r="M31" s="7"/>
      <c r="N31" s="7"/>
      <c r="O31" s="7"/>
      <c r="P31" s="7"/>
      <c r="Q31" s="7"/>
      <c r="R31" s="7"/>
      <c r="S31" s="7"/>
      <c r="T31" s="7"/>
      <c r="U31" s="7"/>
      <c r="V31" s="7"/>
      <c r="W31" s="7"/>
      <c r="X31" s="7"/>
      <c r="Y31" s="7"/>
      <c r="Z31" s="7"/>
    </row>
    <row r="32" spans="1:26" ht="15.75" customHeight="1" x14ac:dyDescent="0.25">
      <c r="A32" s="6">
        <v>164</v>
      </c>
      <c r="B32" s="7" t="s">
        <v>84</v>
      </c>
      <c r="C32" s="8">
        <f>I32*'sazba bodu'!$B$2</f>
        <v>347</v>
      </c>
      <c r="D32" s="8">
        <f t="shared" si="2"/>
        <v>399.04999999999995</v>
      </c>
      <c r="E32" s="19" t="s">
        <v>68</v>
      </c>
      <c r="F32" s="10">
        <v>117009</v>
      </c>
      <c r="G32" s="7" t="s">
        <v>85</v>
      </c>
      <c r="H32" s="7">
        <v>82077</v>
      </c>
      <c r="I32" s="13">
        <f>VLOOKUP(H32,zdroj_vykony!$A$1:$E$1265,5,FALSE)</f>
        <v>347</v>
      </c>
      <c r="J32" s="11" t="s">
        <v>86</v>
      </c>
      <c r="K32" s="7"/>
      <c r="L32" s="7"/>
      <c r="M32" s="7"/>
      <c r="N32" s="7"/>
      <c r="O32" s="7"/>
      <c r="P32" s="7"/>
      <c r="Q32" s="7"/>
      <c r="R32" s="7"/>
      <c r="S32" s="7"/>
      <c r="T32" s="7"/>
      <c r="U32" s="7"/>
      <c r="V32" s="7"/>
      <c r="W32" s="7"/>
      <c r="X32" s="7"/>
      <c r="Y32" s="7"/>
      <c r="Z32" s="7"/>
    </row>
    <row r="33" spans="1:26" ht="15.75" customHeight="1" x14ac:dyDescent="0.25">
      <c r="A33" s="20">
        <v>166</v>
      </c>
      <c r="B33" s="21" t="s">
        <v>87</v>
      </c>
      <c r="C33" s="22">
        <f>2*I33*'sazba bodu'!$B$2</f>
        <v>694</v>
      </c>
      <c r="D33" s="22">
        <f t="shared" si="2"/>
        <v>798.09999999999991</v>
      </c>
      <c r="E33" s="19" t="s">
        <v>68</v>
      </c>
      <c r="F33" s="23">
        <v>117011</v>
      </c>
      <c r="G33" s="21" t="s">
        <v>88</v>
      </c>
      <c r="H33" s="21">
        <v>82077</v>
      </c>
      <c r="I33" s="13">
        <f>VLOOKUP(H33,zdroj_vykony!$A$1:$E$1265,5,FALSE)</f>
        <v>347</v>
      </c>
      <c r="J33" s="21"/>
      <c r="K33" s="21"/>
      <c r="L33" s="21"/>
      <c r="M33" s="21"/>
      <c r="N33" s="21"/>
      <c r="O33" s="21"/>
      <c r="P33" s="21"/>
      <c r="Q33" s="21"/>
      <c r="R33" s="21"/>
      <c r="S33" s="21"/>
      <c r="T33" s="21"/>
      <c r="U33" s="21"/>
      <c r="V33" s="21"/>
      <c r="W33" s="21"/>
      <c r="X33" s="21"/>
      <c r="Y33" s="21"/>
      <c r="Z33" s="21"/>
    </row>
    <row r="34" spans="1:26" ht="15.75" customHeight="1" x14ac:dyDescent="0.25">
      <c r="A34" s="6">
        <v>67</v>
      </c>
      <c r="B34" s="7" t="s">
        <v>89</v>
      </c>
      <c r="C34" s="8">
        <f>I34*'sazba bodu'!$B$2</f>
        <v>956</v>
      </c>
      <c r="D34" s="8">
        <f t="shared" si="2"/>
        <v>1099.3999999999999</v>
      </c>
      <c r="E34" s="9" t="s">
        <v>65</v>
      </c>
      <c r="F34" s="10">
        <v>107013</v>
      </c>
      <c r="G34" s="7" t="s">
        <v>90</v>
      </c>
      <c r="H34" s="7">
        <v>91499</v>
      </c>
      <c r="I34" s="13">
        <f>VLOOKUP(H34,zdroj_vykony!$A$1:$E$1265,5,FALSE)</f>
        <v>956</v>
      </c>
      <c r="J34" s="7"/>
      <c r="K34" s="7"/>
      <c r="L34" s="7"/>
      <c r="M34" s="7"/>
      <c r="N34" s="7"/>
      <c r="O34" s="7"/>
      <c r="P34" s="7"/>
      <c r="Q34" s="7"/>
      <c r="R34" s="7"/>
      <c r="S34" s="7"/>
      <c r="T34" s="7"/>
      <c r="U34" s="7"/>
      <c r="V34" s="7"/>
      <c r="W34" s="7"/>
      <c r="X34" s="7"/>
      <c r="Y34" s="7"/>
      <c r="Z34" s="7"/>
    </row>
    <row r="35" spans="1:26" ht="15.75" customHeight="1" x14ac:dyDescent="0.25">
      <c r="A35" s="6">
        <v>68</v>
      </c>
      <c r="B35" s="7" t="s">
        <v>91</v>
      </c>
      <c r="C35" s="8">
        <f>I35*'sazba bodu'!$B$2</f>
        <v>956</v>
      </c>
      <c r="D35" s="8">
        <f t="shared" si="2"/>
        <v>1099.3999999999999</v>
      </c>
      <c r="E35" s="9" t="s">
        <v>65</v>
      </c>
      <c r="F35" s="10">
        <v>107014</v>
      </c>
      <c r="G35" s="7" t="s">
        <v>92</v>
      </c>
      <c r="H35" s="7">
        <v>91499</v>
      </c>
      <c r="I35" s="13">
        <f>VLOOKUP(H35,zdroj_vykony!$A$1:$E$1265,5,FALSE)</f>
        <v>956</v>
      </c>
      <c r="J35" s="7"/>
      <c r="K35" s="7"/>
      <c r="L35" s="7"/>
      <c r="M35" s="7"/>
      <c r="N35" s="7"/>
      <c r="O35" s="7"/>
      <c r="P35" s="7"/>
      <c r="Q35" s="7"/>
      <c r="R35" s="7"/>
      <c r="S35" s="7"/>
      <c r="T35" s="7"/>
      <c r="U35" s="7"/>
      <c r="V35" s="7"/>
      <c r="W35" s="7"/>
      <c r="X35" s="7"/>
      <c r="Y35" s="7"/>
      <c r="Z35" s="7"/>
    </row>
    <row r="36" spans="1:26" ht="15.75" customHeight="1" x14ac:dyDescent="0.25">
      <c r="A36" s="6">
        <v>69</v>
      </c>
      <c r="B36" s="24" t="s">
        <v>93</v>
      </c>
      <c r="C36" s="8">
        <f>I36*'sazba bodu'!$B$2</f>
        <v>202</v>
      </c>
      <c r="D36" s="8">
        <f t="shared" si="2"/>
        <v>232.29999999999998</v>
      </c>
      <c r="E36" s="9" t="s">
        <v>65</v>
      </c>
      <c r="F36" s="10">
        <v>107015</v>
      </c>
      <c r="G36" s="24" t="s">
        <v>94</v>
      </c>
      <c r="H36" s="7">
        <v>91329</v>
      </c>
      <c r="I36" s="13">
        <f>VLOOKUP(H36,zdroj_vykony!$A$1:$E$1265,5,FALSE)</f>
        <v>202</v>
      </c>
      <c r="J36" s="7"/>
      <c r="K36" s="7"/>
      <c r="L36" s="7"/>
      <c r="M36" s="7"/>
      <c r="N36" s="7"/>
      <c r="O36" s="7"/>
      <c r="P36" s="7"/>
      <c r="Q36" s="7"/>
      <c r="R36" s="7"/>
      <c r="S36" s="7"/>
      <c r="T36" s="7"/>
      <c r="U36" s="7"/>
      <c r="V36" s="7"/>
      <c r="W36" s="7"/>
      <c r="X36" s="7"/>
      <c r="Y36" s="7"/>
      <c r="Z36" s="7"/>
    </row>
    <row r="37" spans="1:26" ht="15.75" customHeight="1" x14ac:dyDescent="0.25">
      <c r="A37" s="6">
        <v>120</v>
      </c>
      <c r="B37" s="7" t="s">
        <v>95</v>
      </c>
      <c r="C37" s="8">
        <f>I37*'sazba bodu'!$B$2</f>
        <v>1038</v>
      </c>
      <c r="D37" s="8">
        <f t="shared" si="2"/>
        <v>1193.6999999999998</v>
      </c>
      <c r="E37" s="9" t="s">
        <v>96</v>
      </c>
      <c r="F37" s="10">
        <v>110028</v>
      </c>
      <c r="G37" s="11" t="s">
        <v>97</v>
      </c>
      <c r="H37" s="7">
        <v>91197</v>
      </c>
      <c r="I37" s="13">
        <f>VLOOKUP(H37,zdroj_vykony!$A$1:$E$1265,5,FALSE)</f>
        <v>1038</v>
      </c>
      <c r="J37" s="11" t="s">
        <v>98</v>
      </c>
      <c r="K37" s="7"/>
      <c r="L37" s="7"/>
      <c r="M37" s="7"/>
      <c r="N37" s="7"/>
      <c r="O37" s="7"/>
      <c r="P37" s="7"/>
      <c r="Q37" s="7"/>
      <c r="R37" s="7"/>
      <c r="S37" s="7"/>
      <c r="T37" s="7"/>
      <c r="U37" s="7"/>
      <c r="V37" s="7"/>
      <c r="W37" s="7"/>
      <c r="X37" s="7"/>
      <c r="Y37" s="7"/>
      <c r="Z37" s="7"/>
    </row>
    <row r="38" spans="1:26" ht="15.75" customHeight="1" x14ac:dyDescent="0.25">
      <c r="A38" s="6">
        <v>101</v>
      </c>
      <c r="B38" s="7" t="s">
        <v>99</v>
      </c>
      <c r="C38" s="8">
        <f>I38*'sazba bodu'!$B$2</f>
        <v>396</v>
      </c>
      <c r="D38" s="8">
        <f t="shared" si="2"/>
        <v>455.4</v>
      </c>
      <c r="E38" s="9" t="s">
        <v>96</v>
      </c>
      <c r="F38" s="10">
        <v>110007</v>
      </c>
      <c r="G38" s="7" t="s">
        <v>100</v>
      </c>
      <c r="H38" s="7">
        <v>93231</v>
      </c>
      <c r="I38" s="13">
        <f>VLOOKUP(H38,zdroj_vykony!$A$1:$E$1265,5,FALSE)</f>
        <v>396</v>
      </c>
      <c r="J38" s="7"/>
      <c r="K38" s="7"/>
      <c r="L38" s="7"/>
      <c r="M38" s="7"/>
      <c r="N38" s="7"/>
      <c r="O38" s="7"/>
      <c r="P38" s="7"/>
      <c r="Q38" s="7"/>
      <c r="R38" s="7"/>
      <c r="S38" s="7"/>
      <c r="T38" s="7"/>
      <c r="U38" s="7"/>
      <c r="V38" s="7"/>
      <c r="W38" s="7"/>
      <c r="X38" s="7"/>
      <c r="Y38" s="7"/>
      <c r="Z38" s="7"/>
    </row>
    <row r="39" spans="1:26" ht="15.75" customHeight="1" x14ac:dyDescent="0.25">
      <c r="A39" s="6">
        <v>102</v>
      </c>
      <c r="B39" s="7" t="s">
        <v>101</v>
      </c>
      <c r="C39" s="8">
        <f>I39*'sazba bodu'!$B$2</f>
        <v>414</v>
      </c>
      <c r="D39" s="8">
        <f t="shared" si="2"/>
        <v>476.09999999999997</v>
      </c>
      <c r="E39" s="9" t="s">
        <v>96</v>
      </c>
      <c r="F39" s="10">
        <v>110008</v>
      </c>
      <c r="G39" s="7" t="s">
        <v>102</v>
      </c>
      <c r="H39" s="7">
        <v>93217</v>
      </c>
      <c r="I39" s="13">
        <f>VLOOKUP(H39,zdroj_vykony!$A$1:$E$1265,5,FALSE)</f>
        <v>414</v>
      </c>
      <c r="J39" s="7"/>
      <c r="K39" s="7"/>
      <c r="L39" s="7"/>
      <c r="M39" s="7"/>
      <c r="N39" s="7"/>
      <c r="O39" s="7"/>
      <c r="P39" s="7"/>
      <c r="Q39" s="7"/>
      <c r="R39" s="7"/>
      <c r="S39" s="7"/>
      <c r="T39" s="7"/>
      <c r="U39" s="7"/>
      <c r="V39" s="7"/>
      <c r="W39" s="7"/>
      <c r="X39" s="7"/>
      <c r="Y39" s="7"/>
      <c r="Z39" s="7"/>
    </row>
    <row r="40" spans="1:26" ht="15.75" customHeight="1" x14ac:dyDescent="0.25">
      <c r="A40" s="6">
        <v>103</v>
      </c>
      <c r="B40" s="7" t="s">
        <v>103</v>
      </c>
      <c r="C40" s="8">
        <f>I40*'sazba bodu'!$B$2</f>
        <v>588</v>
      </c>
      <c r="D40" s="8">
        <f t="shared" si="2"/>
        <v>676.19999999999993</v>
      </c>
      <c r="E40" s="9" t="s">
        <v>96</v>
      </c>
      <c r="F40" s="10">
        <v>110009</v>
      </c>
      <c r="G40" s="7" t="s">
        <v>104</v>
      </c>
      <c r="H40" s="7">
        <v>93235</v>
      </c>
      <c r="I40" s="13">
        <f>VLOOKUP(H40,zdroj_vykony!$A$1:$E$1265,5,FALSE)</f>
        <v>588</v>
      </c>
      <c r="J40" s="7"/>
      <c r="K40" s="7"/>
      <c r="L40" s="7"/>
      <c r="M40" s="7"/>
      <c r="N40" s="7"/>
      <c r="O40" s="7"/>
      <c r="P40" s="7"/>
      <c r="Q40" s="7"/>
      <c r="R40" s="7"/>
      <c r="S40" s="7"/>
      <c r="T40" s="7"/>
      <c r="U40" s="7"/>
      <c r="V40" s="7"/>
      <c r="W40" s="7"/>
      <c r="X40" s="7"/>
      <c r="Y40" s="7"/>
      <c r="Z40" s="7"/>
    </row>
    <row r="41" spans="1:26" ht="15.75" customHeight="1" x14ac:dyDescent="0.25">
      <c r="A41" s="6">
        <v>104</v>
      </c>
      <c r="B41" s="24" t="s">
        <v>105</v>
      </c>
      <c r="C41" s="8">
        <f>I41*'sazba bodu'!$B$2</f>
        <v>588</v>
      </c>
      <c r="D41" s="8">
        <f t="shared" si="2"/>
        <v>676.19999999999993</v>
      </c>
      <c r="E41" s="9" t="s">
        <v>96</v>
      </c>
      <c r="F41" s="10">
        <v>110010</v>
      </c>
      <c r="G41" s="24" t="s">
        <v>106</v>
      </c>
      <c r="H41" s="7">
        <v>93235</v>
      </c>
      <c r="I41" s="13">
        <f>VLOOKUP(H41,zdroj_vykony!$A$1:$E$1265,5,FALSE)</f>
        <v>588</v>
      </c>
      <c r="J41" s="7"/>
      <c r="K41" s="7"/>
      <c r="L41" s="7"/>
      <c r="M41" s="7"/>
      <c r="N41" s="7"/>
      <c r="O41" s="7"/>
      <c r="P41" s="7"/>
      <c r="Q41" s="7"/>
      <c r="R41" s="7"/>
      <c r="S41" s="7"/>
      <c r="T41" s="7"/>
      <c r="U41" s="7"/>
      <c r="V41" s="7"/>
      <c r="W41" s="7"/>
      <c r="X41" s="7"/>
      <c r="Y41" s="7"/>
      <c r="Z41" s="7"/>
    </row>
    <row r="42" spans="1:26" ht="15.75" customHeight="1" x14ac:dyDescent="0.25">
      <c r="A42" s="6">
        <v>198</v>
      </c>
      <c r="B42" s="7" t="s">
        <v>107</v>
      </c>
      <c r="C42" s="8">
        <f>I42*'sazba bodu'!$B$2</f>
        <v>137</v>
      </c>
      <c r="D42" s="8">
        <f t="shared" si="2"/>
        <v>157.54999999999998</v>
      </c>
      <c r="E42" s="9" t="s">
        <v>108</v>
      </c>
      <c r="F42" s="10">
        <v>120002</v>
      </c>
      <c r="G42" s="7" t="s">
        <v>109</v>
      </c>
      <c r="H42" s="7">
        <v>22214</v>
      </c>
      <c r="I42" s="13">
        <f>VLOOKUP(H42,zdroj_vykony!$A$1:$E$1265,5,FALSE)</f>
        <v>137</v>
      </c>
      <c r="J42" s="7"/>
      <c r="K42" s="7"/>
      <c r="L42" s="7"/>
      <c r="M42" s="7"/>
      <c r="N42" s="7"/>
      <c r="O42" s="7"/>
      <c r="P42" s="7"/>
      <c r="Q42" s="7"/>
      <c r="R42" s="7"/>
      <c r="S42" s="7"/>
      <c r="T42" s="7"/>
      <c r="U42" s="7"/>
      <c r="V42" s="7"/>
      <c r="W42" s="7"/>
      <c r="X42" s="7"/>
      <c r="Y42" s="7"/>
      <c r="Z42" s="7"/>
    </row>
    <row r="43" spans="1:26" ht="15.75" customHeight="1" x14ac:dyDescent="0.25">
      <c r="A43" s="6">
        <v>199</v>
      </c>
      <c r="B43" s="7" t="s">
        <v>110</v>
      </c>
      <c r="C43" s="8">
        <f>I43*'sazba bodu'!$B$2</f>
        <v>1212</v>
      </c>
      <c r="D43" s="8">
        <f t="shared" si="2"/>
        <v>1393.8</v>
      </c>
      <c r="E43" s="9" t="s">
        <v>108</v>
      </c>
      <c r="F43" s="10">
        <v>120003</v>
      </c>
      <c r="G43" s="7" t="s">
        <v>111</v>
      </c>
      <c r="H43" s="7">
        <v>22347</v>
      </c>
      <c r="I43" s="13">
        <f>VLOOKUP(H43,zdroj_vykony!$A$1:$E$1265,5,FALSE)</f>
        <v>1212</v>
      </c>
      <c r="J43" s="7"/>
      <c r="K43" s="7"/>
      <c r="L43" s="7"/>
      <c r="M43" s="7"/>
      <c r="N43" s="7"/>
      <c r="O43" s="7"/>
      <c r="P43" s="7"/>
      <c r="Q43" s="7"/>
      <c r="R43" s="7"/>
      <c r="S43" s="7"/>
      <c r="T43" s="7"/>
      <c r="U43" s="7"/>
      <c r="V43" s="7"/>
      <c r="W43" s="7"/>
      <c r="X43" s="7"/>
      <c r="Y43" s="7"/>
      <c r="Z43" s="7"/>
    </row>
    <row r="44" spans="1:26" ht="15.75" customHeight="1" x14ac:dyDescent="0.25">
      <c r="A44" s="6">
        <v>189</v>
      </c>
      <c r="B44" s="7" t="s">
        <v>112</v>
      </c>
      <c r="C44" s="8">
        <f>I44*'sazba bodu'!$B$2</f>
        <v>181</v>
      </c>
      <c r="D44" s="8">
        <f t="shared" si="2"/>
        <v>208.14999999999998</v>
      </c>
      <c r="E44" s="9" t="s">
        <v>62</v>
      </c>
      <c r="F44" s="10">
        <v>119007</v>
      </c>
      <c r="G44" s="7" t="s">
        <v>113</v>
      </c>
      <c r="H44" s="7">
        <v>96813</v>
      </c>
      <c r="I44" s="13">
        <f>VLOOKUP(H44,zdroj_vykony!$A$1:$E$1265,5,FALSE)</f>
        <v>181</v>
      </c>
      <c r="J44" s="7"/>
      <c r="K44" s="7"/>
      <c r="L44" s="7"/>
      <c r="M44" s="7"/>
      <c r="N44" s="7"/>
      <c r="O44" s="7"/>
      <c r="P44" s="7"/>
      <c r="Q44" s="7"/>
      <c r="R44" s="7"/>
      <c r="S44" s="7"/>
      <c r="T44" s="7"/>
      <c r="U44" s="7"/>
      <c r="V44" s="7"/>
      <c r="W44" s="7"/>
      <c r="X44" s="7"/>
      <c r="Y44" s="7"/>
      <c r="Z44" s="7"/>
    </row>
    <row r="45" spans="1:26" ht="15.75" customHeight="1" x14ac:dyDescent="0.25">
      <c r="A45" s="6">
        <v>193</v>
      </c>
      <c r="B45" s="7" t="s">
        <v>114</v>
      </c>
      <c r="C45" s="8">
        <f>I45*'sazba bodu'!$B$2</f>
        <v>346</v>
      </c>
      <c r="D45" s="8">
        <f t="shared" si="2"/>
        <v>397.9</v>
      </c>
      <c r="E45" s="9" t="s">
        <v>62</v>
      </c>
      <c r="F45" s="10">
        <v>119011</v>
      </c>
      <c r="G45" s="7" t="s">
        <v>115</v>
      </c>
      <c r="H45" s="7">
        <v>96215</v>
      </c>
      <c r="I45" s="13">
        <f>VLOOKUP(H45,zdroj_vykony!$A$1:$E$1265,5,FALSE)</f>
        <v>346</v>
      </c>
      <c r="J45" s="7"/>
      <c r="K45" s="7"/>
      <c r="L45" s="7"/>
      <c r="M45" s="7"/>
      <c r="N45" s="7"/>
      <c r="O45" s="7"/>
      <c r="P45" s="7"/>
      <c r="Q45" s="7"/>
      <c r="R45" s="7"/>
      <c r="S45" s="7"/>
      <c r="T45" s="7"/>
      <c r="U45" s="7"/>
      <c r="V45" s="7"/>
      <c r="W45" s="7"/>
      <c r="X45" s="7"/>
      <c r="Y45" s="7"/>
      <c r="Z45" s="7"/>
    </row>
    <row r="46" spans="1:26" ht="15.75" customHeight="1" x14ac:dyDescent="0.25">
      <c r="A46" s="6">
        <v>31</v>
      </c>
      <c r="B46" s="7" t="s">
        <v>116</v>
      </c>
      <c r="C46" s="8">
        <f>I46*'sazba bodu'!$B$2</f>
        <v>205</v>
      </c>
      <c r="D46" s="8">
        <f t="shared" si="2"/>
        <v>235.74999999999997</v>
      </c>
      <c r="E46" s="9" t="s">
        <v>117</v>
      </c>
      <c r="F46" s="10">
        <v>105008</v>
      </c>
      <c r="G46" s="7" t="s">
        <v>118</v>
      </c>
      <c r="H46" s="7">
        <v>81355</v>
      </c>
      <c r="I46" s="13">
        <f>VLOOKUP(H46,zdroj_vykony!$A$1:$E$1265,5,FALSE)</f>
        <v>205</v>
      </c>
      <c r="J46" s="7"/>
      <c r="K46" s="7"/>
      <c r="L46" s="7"/>
      <c r="M46" s="12"/>
      <c r="N46" s="12"/>
      <c r="O46" s="12"/>
      <c r="P46" s="12"/>
      <c r="Q46" s="12"/>
      <c r="R46" s="12"/>
      <c r="S46" s="12"/>
      <c r="T46" s="12"/>
      <c r="U46" s="12"/>
      <c r="V46" s="12"/>
      <c r="W46" s="12"/>
      <c r="X46" s="12"/>
      <c r="Y46" s="12"/>
      <c r="Z46" s="12"/>
    </row>
    <row r="47" spans="1:26" ht="15.75" customHeight="1" x14ac:dyDescent="0.25">
      <c r="A47" s="6">
        <v>32</v>
      </c>
      <c r="B47" s="7" t="s">
        <v>119</v>
      </c>
      <c r="C47" s="8">
        <f>I47*'sazba bodu'!$B$2</f>
        <v>205</v>
      </c>
      <c r="D47" s="8">
        <f t="shared" si="2"/>
        <v>235.74999999999997</v>
      </c>
      <c r="E47" s="9" t="s">
        <v>117</v>
      </c>
      <c r="F47" s="10">
        <v>105009</v>
      </c>
      <c r="G47" s="7" t="s">
        <v>120</v>
      </c>
      <c r="H47" s="7">
        <v>81355</v>
      </c>
      <c r="I47" s="13">
        <f>VLOOKUP(H47,zdroj_vykony!$A$1:$E$1265,5,FALSE)</f>
        <v>205</v>
      </c>
      <c r="J47" s="7">
        <f>C47*1.15</f>
        <v>235.74999999999997</v>
      </c>
      <c r="K47" s="7"/>
      <c r="L47" s="7"/>
      <c r="M47" s="12"/>
      <c r="N47" s="12"/>
      <c r="O47" s="12"/>
      <c r="P47" s="12"/>
      <c r="Q47" s="12"/>
      <c r="R47" s="12"/>
      <c r="S47" s="12"/>
      <c r="T47" s="12"/>
      <c r="U47" s="12"/>
      <c r="V47" s="12"/>
      <c r="W47" s="12"/>
      <c r="X47" s="12"/>
      <c r="Y47" s="12"/>
      <c r="Z47" s="12"/>
    </row>
    <row r="48" spans="1:26" ht="15.75" customHeight="1" x14ac:dyDescent="0.25">
      <c r="A48" s="6">
        <v>184</v>
      </c>
      <c r="B48" s="7" t="s">
        <v>121</v>
      </c>
      <c r="C48" s="8">
        <f>I48*'sazba bodu'!$B$2</f>
        <v>77</v>
      </c>
      <c r="D48" s="8">
        <f t="shared" si="2"/>
        <v>88.55</v>
      </c>
      <c r="E48" s="9" t="s">
        <v>62</v>
      </c>
      <c r="F48" s="10">
        <v>119002</v>
      </c>
      <c r="G48" s="7" t="s">
        <v>121</v>
      </c>
      <c r="H48" s="7">
        <v>96621</v>
      </c>
      <c r="I48" s="13">
        <f>VLOOKUP(H48,zdroj_vykony!$A$1:$E$1265,5,FALSE)</f>
        <v>77</v>
      </c>
      <c r="J48" s="11" t="s">
        <v>122</v>
      </c>
      <c r="K48" s="7"/>
      <c r="L48" s="7"/>
      <c r="M48" s="7"/>
      <c r="N48" s="7"/>
      <c r="O48" s="7"/>
      <c r="P48" s="7"/>
      <c r="Q48" s="7"/>
      <c r="R48" s="7"/>
      <c r="S48" s="7"/>
      <c r="T48" s="7"/>
      <c r="U48" s="7"/>
      <c r="V48" s="7"/>
      <c r="W48" s="7"/>
      <c r="X48" s="7"/>
      <c r="Y48" s="7"/>
      <c r="Z48" s="7"/>
    </row>
    <row r="49" spans="1:26" ht="15.75" customHeight="1" x14ac:dyDescent="0.25">
      <c r="A49" s="6">
        <v>41</v>
      </c>
      <c r="B49" s="7" t="s">
        <v>123</v>
      </c>
      <c r="C49" s="8">
        <f>I49*'sazba bodu'!$B$2</f>
        <v>111</v>
      </c>
      <c r="D49" s="8">
        <f t="shared" si="2"/>
        <v>127.64999999999999</v>
      </c>
      <c r="E49" s="9" t="s">
        <v>21</v>
      </c>
      <c r="F49" s="10">
        <v>106009</v>
      </c>
      <c r="G49" s="7" t="s">
        <v>123</v>
      </c>
      <c r="H49" s="7">
        <v>91503</v>
      </c>
      <c r="I49" s="13">
        <f>VLOOKUP(H49,zdroj_vykony!$A$1:$E$1265,5,FALSE)</f>
        <v>111</v>
      </c>
      <c r="J49" s="7"/>
      <c r="K49" s="7"/>
      <c r="L49" s="7"/>
      <c r="M49" s="12"/>
      <c r="N49" s="12"/>
      <c r="O49" s="12"/>
      <c r="P49" s="12"/>
      <c r="Q49" s="12"/>
      <c r="R49" s="12"/>
      <c r="S49" s="12"/>
      <c r="T49" s="12"/>
      <c r="U49" s="12"/>
      <c r="V49" s="12"/>
      <c r="W49" s="12"/>
      <c r="X49" s="12"/>
      <c r="Y49" s="12"/>
      <c r="Z49" s="12"/>
    </row>
    <row r="50" spans="1:26" ht="15.75" customHeight="1" x14ac:dyDescent="0.25">
      <c r="A50" s="6">
        <v>16</v>
      </c>
      <c r="B50" s="7" t="s">
        <v>124</v>
      </c>
      <c r="C50" s="8">
        <f>I50*'sazba bodu'!$B$2</f>
        <v>18</v>
      </c>
      <c r="D50" s="8">
        <f t="shared" si="2"/>
        <v>20.7</v>
      </c>
      <c r="E50" s="9" t="s">
        <v>42</v>
      </c>
      <c r="F50" s="10">
        <v>103003</v>
      </c>
      <c r="G50" s="7" t="s">
        <v>124</v>
      </c>
      <c r="H50" s="7">
        <v>81357</v>
      </c>
      <c r="I50" s="13">
        <f>VLOOKUP(H50,zdroj_vykony!$A$1:$E$1265,5,FALSE)</f>
        <v>18</v>
      </c>
      <c r="J50" s="7"/>
      <c r="K50" s="7"/>
      <c r="L50" s="7"/>
      <c r="M50" s="7"/>
      <c r="N50" s="7"/>
      <c r="O50" s="7"/>
      <c r="P50" s="7"/>
      <c r="Q50" s="7"/>
      <c r="R50" s="7"/>
      <c r="S50" s="7"/>
      <c r="T50" s="7"/>
      <c r="U50" s="7"/>
      <c r="V50" s="7"/>
      <c r="W50" s="7"/>
      <c r="X50" s="7"/>
      <c r="Y50" s="7"/>
      <c r="Z50" s="7"/>
    </row>
    <row r="51" spans="1:26" ht="15.75" customHeight="1" x14ac:dyDescent="0.25">
      <c r="A51" s="6">
        <v>237</v>
      </c>
      <c r="B51" s="7" t="s">
        <v>125</v>
      </c>
      <c r="C51" s="8">
        <f>I51*'sazba bodu'!$B$2</f>
        <v>449</v>
      </c>
      <c r="D51" s="8">
        <f t="shared" si="2"/>
        <v>516.34999999999991</v>
      </c>
      <c r="E51" s="9" t="s">
        <v>34</v>
      </c>
      <c r="F51" s="10">
        <v>124008</v>
      </c>
      <c r="G51" s="7" t="s">
        <v>126</v>
      </c>
      <c r="H51" s="7">
        <v>99151</v>
      </c>
      <c r="I51" s="13">
        <f>VLOOKUP(H51,zdroj_vykony!$A$1:$E$1265,5,FALSE)</f>
        <v>449</v>
      </c>
      <c r="J51" s="11" t="s">
        <v>127</v>
      </c>
      <c r="K51" s="7"/>
      <c r="L51" s="7"/>
      <c r="M51" s="7"/>
      <c r="N51" s="7"/>
      <c r="O51" s="7"/>
      <c r="P51" s="7"/>
      <c r="Q51" s="7"/>
      <c r="R51" s="7"/>
      <c r="S51" s="7"/>
      <c r="T51" s="7"/>
      <c r="U51" s="7"/>
      <c r="V51" s="7"/>
      <c r="W51" s="7"/>
      <c r="X51" s="7"/>
      <c r="Y51" s="7"/>
      <c r="Z51" s="7"/>
    </row>
    <row r="52" spans="1:26" ht="15.75" customHeight="1" x14ac:dyDescent="0.25">
      <c r="A52" s="6">
        <v>226</v>
      </c>
      <c r="B52" s="7" t="s">
        <v>128</v>
      </c>
      <c r="C52" s="8">
        <f>I52*'sazba bodu'!$B$2</f>
        <v>1223</v>
      </c>
      <c r="D52" s="8">
        <f t="shared" si="2"/>
        <v>1406.4499999999998</v>
      </c>
      <c r="E52" s="9" t="s">
        <v>24</v>
      </c>
      <c r="F52" s="10">
        <v>122024</v>
      </c>
      <c r="G52" s="7" t="s">
        <v>129</v>
      </c>
      <c r="H52" s="7">
        <v>91397</v>
      </c>
      <c r="I52" s="13">
        <f>VLOOKUP(H52,zdroj_vykony!$A$1:$E$1265,5,FALSE)</f>
        <v>1223</v>
      </c>
      <c r="J52" s="25"/>
      <c r="K52" s="25"/>
      <c r="L52" s="25"/>
      <c r="M52" s="25"/>
      <c r="N52" s="25"/>
      <c r="O52" s="25"/>
      <c r="P52" s="25"/>
      <c r="Q52" s="25"/>
      <c r="R52" s="25"/>
      <c r="S52" s="25"/>
      <c r="T52" s="25"/>
      <c r="U52" s="25"/>
      <c r="V52" s="25"/>
      <c r="W52" s="25"/>
      <c r="X52" s="25"/>
      <c r="Y52" s="25"/>
      <c r="Z52" s="25"/>
    </row>
    <row r="53" spans="1:26" ht="15.75" customHeight="1" x14ac:dyDescent="0.25">
      <c r="A53" s="6">
        <v>235</v>
      </c>
      <c r="B53" s="7" t="s">
        <v>130</v>
      </c>
      <c r="C53" s="8">
        <f>I53*'sazba bodu'!$B$2</f>
        <v>449</v>
      </c>
      <c r="D53" s="8">
        <f t="shared" si="2"/>
        <v>516.34999999999991</v>
      </c>
      <c r="E53" s="9" t="s">
        <v>34</v>
      </c>
      <c r="F53" s="10">
        <v>124006</v>
      </c>
      <c r="G53" s="7" t="s">
        <v>131</v>
      </c>
      <c r="H53" s="7">
        <v>99151</v>
      </c>
      <c r="I53" s="13">
        <f>VLOOKUP(H53,zdroj_vykony!$A$1:$E$1265,5,FALSE)</f>
        <v>449</v>
      </c>
      <c r="J53" s="11" t="s">
        <v>132</v>
      </c>
      <c r="K53" s="7"/>
      <c r="L53" s="7"/>
      <c r="M53" s="7"/>
      <c r="N53" s="7"/>
      <c r="O53" s="7"/>
      <c r="P53" s="7"/>
      <c r="Q53" s="7"/>
      <c r="R53" s="7"/>
      <c r="S53" s="7"/>
      <c r="T53" s="7"/>
      <c r="U53" s="7"/>
      <c r="V53" s="7"/>
      <c r="W53" s="7"/>
      <c r="X53" s="7"/>
      <c r="Y53" s="7"/>
      <c r="Z53" s="7"/>
    </row>
    <row r="54" spans="1:26" ht="15.75" customHeight="1" x14ac:dyDescent="0.25">
      <c r="A54" s="6">
        <v>91</v>
      </c>
      <c r="B54" s="7" t="s">
        <v>133</v>
      </c>
      <c r="C54" s="8">
        <f>I54*'sazba bodu'!$B$2</f>
        <v>268</v>
      </c>
      <c r="D54" s="8">
        <f t="shared" si="2"/>
        <v>308.2</v>
      </c>
      <c r="E54" s="9" t="s">
        <v>19</v>
      </c>
      <c r="F54" s="10">
        <v>109014</v>
      </c>
      <c r="G54" s="7" t="s">
        <v>134</v>
      </c>
      <c r="H54" s="7">
        <v>91193</v>
      </c>
      <c r="I54" s="13">
        <f>VLOOKUP(H54,zdroj_vykony!$A$1:$E$1265,5,FALSE)</f>
        <v>268</v>
      </c>
      <c r="J54" s="7"/>
      <c r="K54" s="7"/>
      <c r="L54" s="7"/>
      <c r="M54" s="12"/>
      <c r="N54" s="12"/>
      <c r="O54" s="12"/>
      <c r="P54" s="12"/>
      <c r="Q54" s="12"/>
      <c r="R54" s="12"/>
      <c r="S54" s="12"/>
      <c r="T54" s="12"/>
      <c r="U54" s="12"/>
      <c r="V54" s="12"/>
      <c r="W54" s="12"/>
      <c r="X54" s="12"/>
      <c r="Y54" s="12"/>
      <c r="Z54" s="12"/>
    </row>
    <row r="55" spans="1:26" ht="15.75" customHeight="1" x14ac:dyDescent="0.25">
      <c r="A55" s="6">
        <v>127</v>
      </c>
      <c r="B55" s="7" t="s">
        <v>135</v>
      </c>
      <c r="C55" s="8">
        <f>I55*'sazba bodu'!$B$2</f>
        <v>591</v>
      </c>
      <c r="D55" s="8">
        <f t="shared" si="2"/>
        <v>679.65</v>
      </c>
      <c r="E55" s="9" t="s">
        <v>136</v>
      </c>
      <c r="F55" s="10">
        <v>112001</v>
      </c>
      <c r="G55" s="7" t="s">
        <v>137</v>
      </c>
      <c r="H55" s="7">
        <v>93259</v>
      </c>
      <c r="I55" s="13">
        <f>VLOOKUP(H55,zdroj_vykony!$A$1:$E$1265,5,FALSE)</f>
        <v>591</v>
      </c>
      <c r="J55" s="7"/>
      <c r="K55" s="7"/>
      <c r="L55" s="7"/>
      <c r="M55" s="12"/>
      <c r="N55" s="12"/>
      <c r="O55" s="12"/>
      <c r="P55" s="12"/>
      <c r="Q55" s="12"/>
      <c r="R55" s="12"/>
      <c r="S55" s="12"/>
      <c r="T55" s="12"/>
      <c r="U55" s="12"/>
      <c r="V55" s="12"/>
      <c r="W55" s="12"/>
      <c r="X55" s="12"/>
      <c r="Y55" s="12"/>
      <c r="Z55" s="12"/>
    </row>
    <row r="56" spans="1:26" ht="15.75" customHeight="1" x14ac:dyDescent="0.25">
      <c r="A56" s="6">
        <v>13</v>
      </c>
      <c r="B56" s="7" t="s">
        <v>138</v>
      </c>
      <c r="C56" s="8">
        <f>I56*'sazba bodu'!$B$2</f>
        <v>16</v>
      </c>
      <c r="D56" s="8">
        <f t="shared" si="2"/>
        <v>18.399999999999999</v>
      </c>
      <c r="E56" s="9" t="s">
        <v>42</v>
      </c>
      <c r="F56" s="10">
        <v>103001</v>
      </c>
      <c r="G56" s="7" t="s">
        <v>139</v>
      </c>
      <c r="H56" s="7">
        <v>81361</v>
      </c>
      <c r="I56" s="13">
        <f>VLOOKUP(H56,zdroj_vykony!$A$1:$E$1265,5,FALSE)</f>
        <v>16</v>
      </c>
      <c r="J56" s="7"/>
      <c r="K56" s="7"/>
      <c r="L56" s="7"/>
      <c r="M56" s="7"/>
      <c r="N56" s="7"/>
      <c r="O56" s="7"/>
      <c r="P56" s="7"/>
      <c r="Q56" s="7"/>
      <c r="R56" s="7"/>
      <c r="S56" s="7"/>
      <c r="T56" s="7"/>
      <c r="U56" s="7"/>
      <c r="V56" s="7"/>
      <c r="W56" s="7"/>
      <c r="X56" s="7"/>
      <c r="Y56" s="7"/>
      <c r="Z56" s="7"/>
    </row>
    <row r="57" spans="1:26" ht="15.75" customHeight="1" x14ac:dyDescent="0.25">
      <c r="A57" s="6">
        <v>14</v>
      </c>
      <c r="B57" s="7" t="s">
        <v>140</v>
      </c>
      <c r="C57" s="8">
        <f>I57*'sazba bodu'!$B$2</f>
        <v>15</v>
      </c>
      <c r="D57" s="8">
        <f t="shared" si="2"/>
        <v>17.25</v>
      </c>
      <c r="E57" s="9" t="s">
        <v>42</v>
      </c>
      <c r="F57" s="10">
        <v>103002</v>
      </c>
      <c r="G57" s="7" t="s">
        <v>141</v>
      </c>
      <c r="H57" s="7">
        <v>81363</v>
      </c>
      <c r="I57" s="13">
        <f>VLOOKUP(H57,zdroj_vykony!$A$1:$E$1265,5,FALSE)</f>
        <v>15</v>
      </c>
      <c r="J57" s="7"/>
      <c r="K57" s="7"/>
      <c r="L57" s="7"/>
      <c r="M57" s="7"/>
      <c r="N57" s="7"/>
      <c r="O57" s="7"/>
      <c r="P57" s="7"/>
      <c r="Q57" s="7"/>
      <c r="R57" s="7"/>
      <c r="S57" s="7"/>
      <c r="T57" s="7"/>
      <c r="U57" s="7"/>
      <c r="V57" s="7"/>
      <c r="W57" s="7"/>
      <c r="X57" s="7"/>
      <c r="Y57" s="7"/>
      <c r="Z57" s="7"/>
    </row>
    <row r="58" spans="1:26" ht="15.75" customHeight="1" x14ac:dyDescent="0.25">
      <c r="A58" s="6">
        <v>213</v>
      </c>
      <c r="B58" s="7" t="s">
        <v>142</v>
      </c>
      <c r="C58" s="8">
        <f>I58*'sazba bodu'!$B$2</f>
        <v>12</v>
      </c>
      <c r="D58" s="8">
        <f t="shared" si="2"/>
        <v>13.799999999999999</v>
      </c>
      <c r="E58" s="9" t="s">
        <v>24</v>
      </c>
      <c r="F58" s="10">
        <v>122011</v>
      </c>
      <c r="G58" s="7" t="s">
        <v>143</v>
      </c>
      <c r="H58" s="7">
        <v>81367</v>
      </c>
      <c r="I58" s="13">
        <f>VLOOKUP(H58,zdroj_vykony!$A$1:$E$1265,5,FALSE)</f>
        <v>12</v>
      </c>
      <c r="J58" s="7"/>
      <c r="K58" s="7"/>
      <c r="L58" s="7"/>
      <c r="M58" s="7"/>
      <c r="N58" s="7"/>
      <c r="O58" s="7"/>
      <c r="P58" s="7"/>
      <c r="Q58" s="7"/>
      <c r="R58" s="7"/>
      <c r="S58" s="7"/>
      <c r="T58" s="7"/>
      <c r="U58" s="7"/>
      <c r="V58" s="7"/>
      <c r="W58" s="7"/>
      <c r="X58" s="7"/>
      <c r="Y58" s="7"/>
      <c r="Z58" s="7"/>
    </row>
    <row r="59" spans="1:26" ht="15.75" customHeight="1" x14ac:dyDescent="0.25">
      <c r="A59" s="6">
        <v>212</v>
      </c>
      <c r="B59" s="7" t="s">
        <v>144</v>
      </c>
      <c r="C59" s="8">
        <f>I59*'sazba bodu'!$B$2</f>
        <v>21</v>
      </c>
      <c r="D59" s="8">
        <f t="shared" si="2"/>
        <v>24.15</v>
      </c>
      <c r="E59" s="9" t="s">
        <v>24</v>
      </c>
      <c r="F59" s="10">
        <v>122010</v>
      </c>
      <c r="G59" s="7" t="s">
        <v>145</v>
      </c>
      <c r="H59" s="7">
        <v>81369</v>
      </c>
      <c r="I59" s="13">
        <f>VLOOKUP(H59,zdroj_vykony!$A$1:$E$1265,5,FALSE)</f>
        <v>21</v>
      </c>
      <c r="J59" s="7"/>
      <c r="K59" s="7"/>
      <c r="L59" s="7"/>
      <c r="M59" s="7"/>
      <c r="N59" s="7"/>
      <c r="O59" s="7"/>
      <c r="P59" s="7"/>
      <c r="Q59" s="7"/>
      <c r="R59" s="7"/>
      <c r="S59" s="7"/>
      <c r="T59" s="7"/>
      <c r="U59" s="7"/>
      <c r="V59" s="7"/>
      <c r="W59" s="7"/>
      <c r="X59" s="7"/>
      <c r="Y59" s="7"/>
      <c r="Z59" s="7"/>
    </row>
    <row r="60" spans="1:26" ht="15.75" customHeight="1" x14ac:dyDescent="0.25">
      <c r="A60" s="6">
        <v>234</v>
      </c>
      <c r="B60" s="7" t="s">
        <v>146</v>
      </c>
      <c r="C60" s="8">
        <f>I60*'sazba bodu'!$B$2</f>
        <v>449</v>
      </c>
      <c r="D60" s="8">
        <f t="shared" si="2"/>
        <v>516.34999999999991</v>
      </c>
      <c r="E60" s="9" t="s">
        <v>34</v>
      </c>
      <c r="F60" s="10">
        <v>124005</v>
      </c>
      <c r="G60" s="7" t="s">
        <v>147</v>
      </c>
      <c r="H60" s="7">
        <v>99151</v>
      </c>
      <c r="I60" s="13">
        <f>VLOOKUP(H60,zdroj_vykony!$A$1:$E$1265,5,FALSE)</f>
        <v>449</v>
      </c>
      <c r="J60" s="11" t="s">
        <v>148</v>
      </c>
      <c r="K60" s="7"/>
      <c r="L60" s="7"/>
      <c r="M60" s="7"/>
      <c r="N60" s="7"/>
      <c r="O60" s="7"/>
      <c r="P60" s="7"/>
      <c r="Q60" s="7"/>
      <c r="R60" s="7"/>
      <c r="S60" s="7"/>
      <c r="T60" s="7"/>
      <c r="U60" s="7"/>
      <c r="V60" s="7"/>
      <c r="W60" s="7"/>
      <c r="X60" s="7"/>
      <c r="Y60" s="7"/>
      <c r="Z60" s="7"/>
    </row>
    <row r="61" spans="1:26" ht="15.75" customHeight="1" x14ac:dyDescent="0.25">
      <c r="A61" s="6">
        <v>62</v>
      </c>
      <c r="B61" s="7" t="s">
        <v>149</v>
      </c>
      <c r="C61" s="8">
        <f>I61*'sazba bodu'!$B$2</f>
        <v>192</v>
      </c>
      <c r="D61" s="8">
        <f t="shared" si="2"/>
        <v>220.79999999999998</v>
      </c>
      <c r="E61" s="9" t="s">
        <v>65</v>
      </c>
      <c r="F61" s="10">
        <v>107008</v>
      </c>
      <c r="G61" s="7" t="s">
        <v>150</v>
      </c>
      <c r="H61" s="7">
        <v>93145</v>
      </c>
      <c r="I61" s="13">
        <f>VLOOKUP(H61,zdroj_vykony!$A$1:$E$1265,5,FALSE)</f>
        <v>192</v>
      </c>
      <c r="J61" s="7"/>
      <c r="K61" s="7"/>
      <c r="L61" s="7"/>
      <c r="M61" s="7"/>
      <c r="N61" s="7"/>
      <c r="O61" s="7"/>
      <c r="P61" s="7"/>
      <c r="Q61" s="7"/>
      <c r="R61" s="7"/>
      <c r="S61" s="7"/>
      <c r="T61" s="7"/>
      <c r="U61" s="7"/>
      <c r="V61" s="7"/>
      <c r="W61" s="7"/>
      <c r="X61" s="7"/>
      <c r="Y61" s="7"/>
      <c r="Z61" s="7"/>
    </row>
    <row r="62" spans="1:26" ht="15.75" customHeight="1" x14ac:dyDescent="0.25">
      <c r="A62" s="6">
        <v>49</v>
      </c>
      <c r="B62" s="7" t="s">
        <v>151</v>
      </c>
      <c r="C62" s="8">
        <f>I62*'sazba bodu'!$B$2</f>
        <v>424</v>
      </c>
      <c r="D62" s="8">
        <f t="shared" si="2"/>
        <v>487.59999999999997</v>
      </c>
      <c r="E62" s="9" t="s">
        <v>21</v>
      </c>
      <c r="F62" s="10">
        <v>106017</v>
      </c>
      <c r="G62" s="7" t="s">
        <v>152</v>
      </c>
      <c r="H62" s="7">
        <v>91363</v>
      </c>
      <c r="I62" s="13">
        <f>VLOOKUP(H62,zdroj_vykony!$A$1:$E$1265,5,FALSE)</f>
        <v>424</v>
      </c>
      <c r="J62" s="7"/>
      <c r="K62" s="7"/>
      <c r="L62" s="7"/>
      <c r="M62" s="7"/>
      <c r="N62" s="7"/>
      <c r="O62" s="7"/>
      <c r="P62" s="7"/>
      <c r="Q62" s="7"/>
      <c r="R62" s="7"/>
      <c r="S62" s="7"/>
      <c r="T62" s="7"/>
      <c r="U62" s="7"/>
      <c r="V62" s="7"/>
      <c r="W62" s="7"/>
      <c r="X62" s="7"/>
      <c r="Y62" s="7"/>
      <c r="Z62" s="7"/>
    </row>
    <row r="63" spans="1:26" ht="15.75" customHeight="1" x14ac:dyDescent="0.25">
      <c r="A63" s="6">
        <v>47</v>
      </c>
      <c r="B63" s="7" t="s">
        <v>153</v>
      </c>
      <c r="C63" s="8">
        <f>I63*'sazba bodu'!$B$2</f>
        <v>168</v>
      </c>
      <c r="D63" s="8">
        <f t="shared" si="2"/>
        <v>193.2</v>
      </c>
      <c r="E63" s="9" t="s">
        <v>21</v>
      </c>
      <c r="F63" s="10">
        <v>106015</v>
      </c>
      <c r="G63" s="7" t="s">
        <v>154</v>
      </c>
      <c r="H63" s="7">
        <v>91159</v>
      </c>
      <c r="I63" s="13">
        <f>VLOOKUP(H63,zdroj_vykony!$A$1:$E$1265,5,FALSE)</f>
        <v>168</v>
      </c>
      <c r="J63" s="7"/>
      <c r="K63" s="7"/>
      <c r="L63" s="7"/>
      <c r="M63" s="7"/>
      <c r="N63" s="7"/>
      <c r="O63" s="7"/>
      <c r="P63" s="7"/>
      <c r="Q63" s="7"/>
      <c r="R63" s="7"/>
      <c r="S63" s="7"/>
      <c r="T63" s="7"/>
      <c r="U63" s="7"/>
      <c r="V63" s="7"/>
      <c r="W63" s="7"/>
      <c r="X63" s="7"/>
      <c r="Y63" s="7"/>
      <c r="Z63" s="7"/>
    </row>
    <row r="64" spans="1:26" ht="15.75" customHeight="1" x14ac:dyDescent="0.25">
      <c r="A64" s="6">
        <v>48</v>
      </c>
      <c r="B64" s="7" t="s">
        <v>155</v>
      </c>
      <c r="C64" s="8">
        <f>I64*'sazba bodu'!$B$2</f>
        <v>174</v>
      </c>
      <c r="D64" s="8">
        <f t="shared" si="2"/>
        <v>200.1</v>
      </c>
      <c r="E64" s="9" t="s">
        <v>21</v>
      </c>
      <c r="F64" s="10">
        <v>106016</v>
      </c>
      <c r="G64" s="7" t="s">
        <v>156</v>
      </c>
      <c r="H64" s="7">
        <v>91161</v>
      </c>
      <c r="I64" s="13">
        <f>VLOOKUP(H64,zdroj_vykony!$A$1:$E$1265,5,FALSE)</f>
        <v>174</v>
      </c>
      <c r="J64" s="7"/>
      <c r="K64" s="7"/>
      <c r="L64" s="7"/>
      <c r="M64" s="7"/>
      <c r="N64" s="7"/>
      <c r="O64" s="7"/>
      <c r="P64" s="7"/>
      <c r="Q64" s="7"/>
      <c r="R64" s="7"/>
      <c r="S64" s="7"/>
      <c r="T64" s="7"/>
      <c r="U64" s="7"/>
      <c r="V64" s="7"/>
      <c r="W64" s="7"/>
      <c r="X64" s="7"/>
      <c r="Y64" s="7"/>
      <c r="Z64" s="7"/>
    </row>
    <row r="65" spans="1:26" ht="15.75" customHeight="1" x14ac:dyDescent="0.25">
      <c r="A65" s="6">
        <v>9</v>
      </c>
      <c r="B65" s="7" t="s">
        <v>157</v>
      </c>
      <c r="C65" s="8">
        <f>I65*'sazba bodu'!$B$2</f>
        <v>19</v>
      </c>
      <c r="D65" s="8">
        <f t="shared" si="2"/>
        <v>21.849999999999998</v>
      </c>
      <c r="E65" s="9" t="s">
        <v>158</v>
      </c>
      <c r="F65" s="10">
        <v>102004</v>
      </c>
      <c r="G65" s="7" t="s">
        <v>159</v>
      </c>
      <c r="H65" s="7">
        <v>81625</v>
      </c>
      <c r="I65" s="13">
        <f>VLOOKUP(H65,zdroj_vykony!$A$1:$E$1265,5,FALSE)</f>
        <v>19</v>
      </c>
      <c r="J65" s="11" t="s">
        <v>160</v>
      </c>
      <c r="K65" s="7"/>
      <c r="L65" s="7"/>
      <c r="M65" s="7"/>
      <c r="N65" s="7"/>
      <c r="O65" s="7"/>
      <c r="P65" s="7"/>
      <c r="Q65" s="7"/>
      <c r="R65" s="7"/>
      <c r="S65" s="7"/>
      <c r="T65" s="7"/>
      <c r="U65" s="7"/>
      <c r="V65" s="7"/>
      <c r="W65" s="7"/>
      <c r="X65" s="7"/>
      <c r="Y65" s="7"/>
      <c r="Z65" s="7"/>
    </row>
    <row r="66" spans="1:26" ht="15.75" customHeight="1" x14ac:dyDescent="0.25">
      <c r="A66" s="6">
        <v>10</v>
      </c>
      <c r="B66" s="7" t="s">
        <v>161</v>
      </c>
      <c r="C66" s="8">
        <f>I66*'sazba bodu'!$B$2</f>
        <v>45</v>
      </c>
      <c r="D66" s="8">
        <f t="shared" si="2"/>
        <v>51.749999999999993</v>
      </c>
      <c r="E66" s="9" t="s">
        <v>158</v>
      </c>
      <c r="F66" s="10">
        <v>102005</v>
      </c>
      <c r="G66" s="7" t="s">
        <v>162</v>
      </c>
      <c r="H66" s="7">
        <v>81627</v>
      </c>
      <c r="I66" s="13">
        <f>VLOOKUP(H66,zdroj_vykony!$A$1:$E$1265,5,FALSE)</f>
        <v>45</v>
      </c>
      <c r="J66" s="11" t="s">
        <v>163</v>
      </c>
      <c r="K66" s="7"/>
      <c r="L66" s="7"/>
      <c r="M66" s="7"/>
      <c r="N66" s="7"/>
      <c r="O66" s="7"/>
      <c r="P66" s="7"/>
      <c r="Q66" s="7"/>
      <c r="R66" s="7"/>
      <c r="S66" s="7"/>
      <c r="T66" s="7"/>
      <c r="U66" s="7"/>
      <c r="V66" s="7"/>
      <c r="W66" s="7"/>
      <c r="X66" s="7"/>
      <c r="Y66" s="7"/>
      <c r="Z66" s="7"/>
    </row>
    <row r="67" spans="1:26" ht="15.75" customHeight="1" x14ac:dyDescent="0.25">
      <c r="A67" s="6">
        <v>218</v>
      </c>
      <c r="B67" s="7" t="s">
        <v>164</v>
      </c>
      <c r="C67" s="8">
        <f>I67*'sazba bodu'!$B$2</f>
        <v>19</v>
      </c>
      <c r="D67" s="8">
        <f t="shared" si="2"/>
        <v>21.849999999999998</v>
      </c>
      <c r="E67" s="9" t="s">
        <v>24</v>
      </c>
      <c r="F67" s="10">
        <v>122016</v>
      </c>
      <c r="G67" s="7" t="s">
        <v>165</v>
      </c>
      <c r="H67" s="7">
        <v>81625</v>
      </c>
      <c r="I67" s="13">
        <f>VLOOKUP(H67,zdroj_vykony!$A$1:$E$1265,5,FALSE)</f>
        <v>19</v>
      </c>
      <c r="J67" s="11" t="s">
        <v>166</v>
      </c>
      <c r="K67" s="7"/>
      <c r="L67" s="7"/>
      <c r="M67" s="7"/>
      <c r="N67" s="7"/>
      <c r="O67" s="7"/>
      <c r="P67" s="7"/>
      <c r="Q67" s="7"/>
      <c r="R67" s="7"/>
      <c r="S67" s="7"/>
      <c r="T67" s="7"/>
      <c r="U67" s="7"/>
      <c r="V67" s="7"/>
      <c r="W67" s="7"/>
      <c r="X67" s="7"/>
      <c r="Y67" s="7"/>
      <c r="Z67" s="7"/>
    </row>
    <row r="68" spans="1:26" ht="15.75" customHeight="1" x14ac:dyDescent="0.25">
      <c r="A68" s="6">
        <v>82</v>
      </c>
      <c r="B68" s="7" t="s">
        <v>167</v>
      </c>
      <c r="C68" s="8">
        <f>I68*'sazba bodu'!$B$2</f>
        <v>495</v>
      </c>
      <c r="D68" s="8">
        <f t="shared" si="2"/>
        <v>569.25</v>
      </c>
      <c r="E68" s="9" t="s">
        <v>19</v>
      </c>
      <c r="F68" s="10">
        <v>109005</v>
      </c>
      <c r="G68" s="7" t="s">
        <v>167</v>
      </c>
      <c r="H68" s="7">
        <v>81235</v>
      </c>
      <c r="I68" s="13">
        <f>VLOOKUP(H68,zdroj_vykony!$A$1:$E$1265,5,FALSE)</f>
        <v>495</v>
      </c>
      <c r="J68" s="7"/>
      <c r="K68" s="7"/>
      <c r="L68" s="7"/>
      <c r="M68" s="12"/>
      <c r="N68" s="12"/>
      <c r="O68" s="12"/>
      <c r="P68" s="12"/>
      <c r="Q68" s="12"/>
      <c r="R68" s="12"/>
      <c r="S68" s="12"/>
      <c r="T68" s="12"/>
      <c r="U68" s="12"/>
      <c r="V68" s="12"/>
      <c r="W68" s="12"/>
      <c r="X68" s="12"/>
      <c r="Y68" s="12"/>
      <c r="Z68" s="12"/>
    </row>
    <row r="69" spans="1:26" ht="15.75" customHeight="1" x14ac:dyDescent="0.25">
      <c r="A69" s="6">
        <v>84</v>
      </c>
      <c r="B69" s="7" t="s">
        <v>168</v>
      </c>
      <c r="C69" s="8">
        <f>I69*'sazba bodu'!$B$2</f>
        <v>495</v>
      </c>
      <c r="D69" s="8">
        <f t="shared" si="2"/>
        <v>569.25</v>
      </c>
      <c r="E69" s="9" t="s">
        <v>19</v>
      </c>
      <c r="F69" s="10">
        <v>109007</v>
      </c>
      <c r="G69" s="7" t="s">
        <v>169</v>
      </c>
      <c r="H69" s="7">
        <v>81235</v>
      </c>
      <c r="I69" s="13">
        <f>VLOOKUP(H69,zdroj_vykony!$A$1:$E$1265,5,FALSE)</f>
        <v>495</v>
      </c>
      <c r="J69" s="7"/>
      <c r="K69" s="7"/>
      <c r="L69" s="7"/>
      <c r="M69" s="12"/>
      <c r="N69" s="12"/>
      <c r="O69" s="12"/>
      <c r="P69" s="12"/>
      <c r="Q69" s="12"/>
      <c r="R69" s="12"/>
      <c r="S69" s="12"/>
      <c r="T69" s="12"/>
      <c r="U69" s="12"/>
      <c r="V69" s="12"/>
      <c r="W69" s="12"/>
      <c r="X69" s="12"/>
      <c r="Y69" s="12"/>
      <c r="Z69" s="12"/>
    </row>
    <row r="70" spans="1:26" ht="15.75" customHeight="1" x14ac:dyDescent="0.25">
      <c r="A70" s="6">
        <v>85</v>
      </c>
      <c r="B70" s="7" t="s">
        <v>170</v>
      </c>
      <c r="C70" s="8">
        <f>I70*'sazba bodu'!$B$2</f>
        <v>495</v>
      </c>
      <c r="D70" s="8">
        <f t="shared" si="2"/>
        <v>569.25</v>
      </c>
      <c r="E70" s="9" t="s">
        <v>19</v>
      </c>
      <c r="F70" s="10">
        <v>109008</v>
      </c>
      <c r="G70" s="7" t="s">
        <v>171</v>
      </c>
      <c r="H70" s="7">
        <v>81235</v>
      </c>
      <c r="I70" s="13">
        <f>VLOOKUP(H70,zdroj_vykony!$A$1:$E$1265,5,FALSE)</f>
        <v>495</v>
      </c>
      <c r="J70" s="7"/>
      <c r="K70" s="7"/>
      <c r="L70" s="7"/>
      <c r="M70" s="12"/>
      <c r="N70" s="12"/>
      <c r="O70" s="12"/>
      <c r="P70" s="12"/>
      <c r="Q70" s="12"/>
      <c r="R70" s="12"/>
      <c r="S70" s="12"/>
      <c r="T70" s="12"/>
      <c r="U70" s="12"/>
      <c r="V70" s="12"/>
      <c r="W70" s="12"/>
      <c r="X70" s="12"/>
      <c r="Y70" s="12"/>
      <c r="Z70" s="12"/>
    </row>
    <row r="71" spans="1:26" ht="15.75" customHeight="1" x14ac:dyDescent="0.25">
      <c r="A71" s="6">
        <v>86</v>
      </c>
      <c r="B71" s="7" t="s">
        <v>172</v>
      </c>
      <c r="C71" s="14">
        <v>462</v>
      </c>
      <c r="D71" s="8">
        <f t="shared" si="2"/>
        <v>531.29999999999995</v>
      </c>
      <c r="E71" s="9" t="s">
        <v>19</v>
      </c>
      <c r="F71" s="10">
        <v>109009</v>
      </c>
      <c r="G71" s="7" t="s">
        <v>173</v>
      </c>
      <c r="H71" s="7">
        <v>93261</v>
      </c>
      <c r="I71" s="13">
        <f>VLOOKUP(H71,zdroj_vykony!$A$1:$E$1265,5,FALSE)</f>
        <v>663</v>
      </c>
      <c r="J71" s="7"/>
      <c r="K71" s="7"/>
      <c r="L71" s="7"/>
      <c r="M71" s="12"/>
      <c r="N71" s="12"/>
      <c r="O71" s="12"/>
      <c r="P71" s="12"/>
      <c r="Q71" s="12"/>
      <c r="R71" s="12"/>
      <c r="S71" s="12"/>
      <c r="T71" s="12"/>
      <c r="U71" s="12"/>
      <c r="V71" s="12"/>
      <c r="W71" s="12"/>
      <c r="X71" s="12"/>
      <c r="Y71" s="12"/>
      <c r="Z71" s="12"/>
    </row>
    <row r="72" spans="1:26" ht="15.75" customHeight="1" x14ac:dyDescent="0.25">
      <c r="A72" s="6">
        <v>150</v>
      </c>
      <c r="B72" s="7" t="s">
        <v>174</v>
      </c>
      <c r="C72" s="8">
        <f>I72*'sazba bodu'!$B$2</f>
        <v>449</v>
      </c>
      <c r="D72" s="8">
        <f t="shared" si="2"/>
        <v>516.34999999999991</v>
      </c>
      <c r="E72" s="9" t="s">
        <v>175</v>
      </c>
      <c r="F72" s="10">
        <v>115003</v>
      </c>
      <c r="G72" s="7" t="s">
        <v>176</v>
      </c>
      <c r="H72" s="7">
        <v>99139</v>
      </c>
      <c r="I72" s="13">
        <f>VLOOKUP(H72,zdroj_vykony!$A$1:$E$1265,5,FALSE)</f>
        <v>449</v>
      </c>
      <c r="J72" s="7"/>
      <c r="K72" s="7"/>
      <c r="L72" s="7"/>
      <c r="M72" s="7"/>
      <c r="N72" s="7"/>
      <c r="O72" s="7"/>
      <c r="P72" s="7"/>
      <c r="Q72" s="7"/>
      <c r="R72" s="7"/>
      <c r="S72" s="7"/>
      <c r="T72" s="7"/>
      <c r="U72" s="7"/>
      <c r="V72" s="7"/>
      <c r="W72" s="7"/>
      <c r="X72" s="7"/>
      <c r="Y72" s="7"/>
      <c r="Z72" s="7"/>
    </row>
    <row r="73" spans="1:26" ht="15.75" customHeight="1" x14ac:dyDescent="0.25">
      <c r="A73" s="6">
        <v>81</v>
      </c>
      <c r="B73" s="7" t="s">
        <v>177</v>
      </c>
      <c r="C73" s="8">
        <f>I73*'sazba bodu'!$B$2</f>
        <v>331</v>
      </c>
      <c r="D73" s="8">
        <f t="shared" si="2"/>
        <v>380.65</v>
      </c>
      <c r="E73" s="9" t="s">
        <v>19</v>
      </c>
      <c r="F73" s="10">
        <v>109004</v>
      </c>
      <c r="G73" s="7" t="s">
        <v>177</v>
      </c>
      <c r="H73" s="7">
        <v>81249</v>
      </c>
      <c r="I73" s="13">
        <f>VLOOKUP(H73,zdroj_vykony!$A$1:$E$1265,5,FALSE)</f>
        <v>331</v>
      </c>
      <c r="J73" s="7"/>
      <c r="K73" s="7"/>
      <c r="L73" s="7"/>
      <c r="M73" s="12"/>
      <c r="N73" s="12"/>
      <c r="O73" s="12"/>
      <c r="P73" s="12"/>
      <c r="Q73" s="12"/>
      <c r="R73" s="12"/>
      <c r="S73" s="12"/>
      <c r="T73" s="12"/>
      <c r="U73" s="12"/>
      <c r="V73" s="12"/>
      <c r="W73" s="12"/>
      <c r="X73" s="12"/>
      <c r="Y73" s="12"/>
      <c r="Z73" s="12"/>
    </row>
    <row r="74" spans="1:26" ht="15.75" customHeight="1" x14ac:dyDescent="0.25">
      <c r="A74" s="6">
        <v>33</v>
      </c>
      <c r="B74" s="7" t="s">
        <v>178</v>
      </c>
      <c r="C74" s="8">
        <f>I74*'sazba bodu'!$B$2</f>
        <v>15</v>
      </c>
      <c r="D74" s="8">
        <f t="shared" si="2"/>
        <v>17.25</v>
      </c>
      <c r="E74" s="9" t="s">
        <v>21</v>
      </c>
      <c r="F74" s="10">
        <v>106001</v>
      </c>
      <c r="G74" s="7" t="s">
        <v>179</v>
      </c>
      <c r="H74" s="7">
        <v>81365</v>
      </c>
      <c r="I74" s="13">
        <f>VLOOKUP(H74,zdroj_vykony!$A$1:$E$1265,5,FALSE)</f>
        <v>15</v>
      </c>
      <c r="J74" s="7"/>
      <c r="K74" s="7"/>
      <c r="L74" s="7"/>
      <c r="M74" s="12"/>
      <c r="N74" s="12"/>
      <c r="O74" s="12"/>
      <c r="P74" s="12"/>
      <c r="Q74" s="12"/>
      <c r="R74" s="12"/>
      <c r="S74" s="12"/>
      <c r="T74" s="12"/>
      <c r="U74" s="12"/>
      <c r="V74" s="12"/>
      <c r="W74" s="12"/>
      <c r="X74" s="12"/>
      <c r="Y74" s="12"/>
      <c r="Z74" s="12"/>
    </row>
    <row r="75" spans="1:26" ht="15.75" customHeight="1" x14ac:dyDescent="0.25">
      <c r="A75" s="6">
        <v>52</v>
      </c>
      <c r="B75" s="7" t="s">
        <v>180</v>
      </c>
      <c r="C75" s="8">
        <f>I75*'sazba bodu'!$B$2</f>
        <v>238</v>
      </c>
      <c r="D75" s="8">
        <f t="shared" si="2"/>
        <v>273.7</v>
      </c>
      <c r="E75" s="9" t="s">
        <v>21</v>
      </c>
      <c r="F75" s="10">
        <v>106020</v>
      </c>
      <c r="G75" s="7" t="s">
        <v>181</v>
      </c>
      <c r="H75" s="7">
        <v>91141</v>
      </c>
      <c r="I75" s="13">
        <f>VLOOKUP(H75,zdroj_vykony!$A$1:$E$1265,5,FALSE)</f>
        <v>238</v>
      </c>
      <c r="J75" s="7"/>
      <c r="K75" s="7"/>
      <c r="L75" s="7"/>
      <c r="M75" s="7"/>
      <c r="N75" s="7"/>
      <c r="O75" s="7"/>
      <c r="P75" s="7"/>
      <c r="Q75" s="7"/>
      <c r="R75" s="7"/>
      <c r="S75" s="7"/>
      <c r="T75" s="7"/>
      <c r="U75" s="7"/>
      <c r="V75" s="7"/>
      <c r="W75" s="7"/>
      <c r="X75" s="7"/>
      <c r="Y75" s="7"/>
      <c r="Z75" s="7"/>
    </row>
    <row r="76" spans="1:26" ht="15.75" customHeight="1" x14ac:dyDescent="0.25">
      <c r="A76" s="6">
        <v>50</v>
      </c>
      <c r="B76" s="7" t="s">
        <v>182</v>
      </c>
      <c r="C76" s="8">
        <f>I76*'sazba bodu'!$B$2</f>
        <v>40</v>
      </c>
      <c r="D76" s="8">
        <f t="shared" si="2"/>
        <v>46</v>
      </c>
      <c r="E76" s="9" t="s">
        <v>21</v>
      </c>
      <c r="F76" s="10">
        <v>106018</v>
      </c>
      <c r="G76" s="7" t="s">
        <v>183</v>
      </c>
      <c r="H76" s="7">
        <v>91355</v>
      </c>
      <c r="I76" s="13">
        <f>VLOOKUP(H76,zdroj_vykony!$A$1:$E$1265,5,FALSE)</f>
        <v>40</v>
      </c>
      <c r="J76" s="7"/>
      <c r="K76" s="7"/>
      <c r="L76" s="7"/>
      <c r="M76" s="7"/>
      <c r="N76" s="7"/>
      <c r="O76" s="7"/>
      <c r="P76" s="7"/>
      <c r="Q76" s="7"/>
      <c r="R76" s="7"/>
      <c r="S76" s="7"/>
      <c r="T76" s="7"/>
      <c r="U76" s="7"/>
      <c r="V76" s="7"/>
      <c r="W76" s="7"/>
      <c r="X76" s="7"/>
      <c r="Y76" s="7"/>
      <c r="Z76" s="7"/>
    </row>
    <row r="77" spans="1:26" ht="15.75" customHeight="1" x14ac:dyDescent="0.25">
      <c r="A77" s="6">
        <v>138</v>
      </c>
      <c r="B77" s="7" t="s">
        <v>184</v>
      </c>
      <c r="C77" s="8">
        <f>I77*'sazba bodu'!$B$2</f>
        <v>30</v>
      </c>
      <c r="D77" s="8">
        <f t="shared" si="2"/>
        <v>34.5</v>
      </c>
      <c r="E77" s="9" t="s">
        <v>185</v>
      </c>
      <c r="F77" s="10">
        <v>113005</v>
      </c>
      <c r="G77" s="7" t="s">
        <v>184</v>
      </c>
      <c r="H77" s="7">
        <v>81495</v>
      </c>
      <c r="I77" s="13">
        <f>VLOOKUP(H77,zdroj_vykony!$A$1:$E$1265,5,FALSE)</f>
        <v>30</v>
      </c>
      <c r="J77" s="7"/>
      <c r="K77" s="7"/>
      <c r="L77" s="7"/>
      <c r="M77" s="7"/>
      <c r="N77" s="7"/>
      <c r="O77" s="7"/>
      <c r="P77" s="7"/>
      <c r="Q77" s="7"/>
      <c r="R77" s="7"/>
      <c r="S77" s="7"/>
      <c r="T77" s="7"/>
      <c r="U77" s="7"/>
      <c r="V77" s="7"/>
      <c r="W77" s="7"/>
      <c r="X77" s="7"/>
      <c r="Y77" s="7"/>
      <c r="Z77" s="7"/>
    </row>
    <row r="78" spans="1:26" ht="15.75" customHeight="1" x14ac:dyDescent="0.25">
      <c r="A78" s="6">
        <v>139</v>
      </c>
      <c r="B78" s="7" t="s">
        <v>186</v>
      </c>
      <c r="C78" s="8">
        <f>I78*'sazba bodu'!$B$2</f>
        <v>133</v>
      </c>
      <c r="D78" s="8">
        <f t="shared" si="2"/>
        <v>152.94999999999999</v>
      </c>
      <c r="E78" s="9" t="s">
        <v>185</v>
      </c>
      <c r="F78" s="10">
        <v>113006</v>
      </c>
      <c r="G78" s="7" t="s">
        <v>187</v>
      </c>
      <c r="H78" s="7">
        <v>81773</v>
      </c>
      <c r="I78" s="13">
        <f>VLOOKUP(H78,zdroj_vykony!$A$1:$E$1265,5,FALSE)</f>
        <v>133</v>
      </c>
      <c r="J78" s="7"/>
      <c r="K78" s="7"/>
      <c r="L78" s="7"/>
      <c r="M78" s="7"/>
      <c r="N78" s="7"/>
      <c r="O78" s="7"/>
      <c r="P78" s="7"/>
      <c r="Q78" s="7"/>
      <c r="R78" s="7"/>
      <c r="S78" s="7"/>
      <c r="T78" s="7"/>
      <c r="U78" s="7"/>
      <c r="V78" s="7"/>
      <c r="W78" s="7"/>
      <c r="X78" s="7"/>
      <c r="Y78" s="7"/>
      <c r="Z78" s="7"/>
    </row>
    <row r="79" spans="1:26" ht="15.75" customHeight="1" x14ac:dyDescent="0.25">
      <c r="A79" s="6">
        <v>8</v>
      </c>
      <c r="B79" s="7" t="s">
        <v>188</v>
      </c>
      <c r="C79" s="8">
        <f>I79*'sazba bodu'!$B$2</f>
        <v>15</v>
      </c>
      <c r="D79" s="8">
        <f t="shared" si="2"/>
        <v>17.25</v>
      </c>
      <c r="E79" s="9" t="s">
        <v>158</v>
      </c>
      <c r="F79" s="10">
        <v>102003</v>
      </c>
      <c r="G79" s="7" t="s">
        <v>189</v>
      </c>
      <c r="H79" s="7">
        <v>81469</v>
      </c>
      <c r="I79" s="13">
        <f>VLOOKUP(H79,zdroj_vykony!$A$1:$E$1265,5,FALSE)</f>
        <v>15</v>
      </c>
      <c r="J79" s="11" t="s">
        <v>190</v>
      </c>
      <c r="K79" s="7"/>
      <c r="L79" s="7"/>
      <c r="M79" s="7"/>
      <c r="N79" s="7"/>
      <c r="O79" s="7"/>
      <c r="P79" s="7"/>
      <c r="Q79" s="7"/>
      <c r="R79" s="7"/>
      <c r="S79" s="7"/>
      <c r="T79" s="7"/>
      <c r="U79" s="7"/>
      <c r="V79" s="7"/>
      <c r="W79" s="7"/>
      <c r="X79" s="7"/>
      <c r="Y79" s="7"/>
      <c r="Z79" s="7"/>
    </row>
    <row r="80" spans="1:26" ht="15.75" customHeight="1" x14ac:dyDescent="0.25">
      <c r="A80" s="6">
        <v>216</v>
      </c>
      <c r="B80" s="7" t="s">
        <v>191</v>
      </c>
      <c r="C80" s="8">
        <f>I80*'sazba bodu'!$B$2</f>
        <v>15</v>
      </c>
      <c r="D80" s="8">
        <f t="shared" si="2"/>
        <v>17.25</v>
      </c>
      <c r="E80" s="9" t="s">
        <v>24</v>
      </c>
      <c r="F80" s="10">
        <v>122014</v>
      </c>
      <c r="G80" s="7" t="s">
        <v>192</v>
      </c>
      <c r="H80" s="7">
        <v>81469</v>
      </c>
      <c r="I80" s="13">
        <f>VLOOKUP(H80,zdroj_vykony!$A$1:$E$1265,5,FALSE)</f>
        <v>15</v>
      </c>
      <c r="J80" s="11" t="s">
        <v>193</v>
      </c>
      <c r="K80" s="7"/>
      <c r="L80" s="7"/>
      <c r="M80" s="7"/>
      <c r="N80" s="7"/>
      <c r="O80" s="7"/>
      <c r="P80" s="7"/>
      <c r="Q80" s="7"/>
      <c r="R80" s="7"/>
      <c r="S80" s="7"/>
      <c r="T80" s="7"/>
      <c r="U80" s="7"/>
      <c r="V80" s="7"/>
      <c r="W80" s="7"/>
      <c r="X80" s="7"/>
      <c r="Y80" s="7"/>
      <c r="Z80" s="7"/>
    </row>
    <row r="81" spans="1:26" ht="15.75" customHeight="1" x14ac:dyDescent="0.25">
      <c r="A81" s="6">
        <v>38</v>
      </c>
      <c r="B81" s="7" t="s">
        <v>194</v>
      </c>
      <c r="C81" s="8">
        <f>I81*'sazba bodu'!$B$2</f>
        <v>149</v>
      </c>
      <c r="D81" s="8">
        <f t="shared" si="2"/>
        <v>171.35</v>
      </c>
      <c r="E81" s="9" t="s">
        <v>21</v>
      </c>
      <c r="F81" s="10">
        <v>106006</v>
      </c>
      <c r="G81" s="7" t="s">
        <v>194</v>
      </c>
      <c r="H81" s="7">
        <v>91153</v>
      </c>
      <c r="I81" s="13">
        <f>VLOOKUP(H81,zdroj_vykony!$A$1:$E$1265,5,FALSE)</f>
        <v>149</v>
      </c>
      <c r="J81" s="26"/>
      <c r="K81" s="7"/>
      <c r="L81" s="7"/>
      <c r="M81" s="12"/>
      <c r="N81" s="12"/>
      <c r="O81" s="12"/>
      <c r="P81" s="12"/>
      <c r="Q81" s="12"/>
      <c r="R81" s="12"/>
      <c r="S81" s="12"/>
      <c r="T81" s="12"/>
      <c r="U81" s="12"/>
      <c r="V81" s="12"/>
      <c r="W81" s="12"/>
      <c r="X81" s="12"/>
      <c r="Y81" s="12"/>
      <c r="Z81" s="12"/>
    </row>
    <row r="82" spans="1:26" ht="15.75" customHeight="1" x14ac:dyDescent="0.25">
      <c r="A82" s="6">
        <v>39</v>
      </c>
      <c r="B82" s="7" t="s">
        <v>195</v>
      </c>
      <c r="C82" s="8">
        <f>I82*'sazba bodu'!$B$2</f>
        <v>149</v>
      </c>
      <c r="D82" s="8">
        <f t="shared" si="2"/>
        <v>171.35</v>
      </c>
      <c r="E82" s="9" t="s">
        <v>21</v>
      </c>
      <c r="F82" s="10">
        <v>106007</v>
      </c>
      <c r="G82" s="7" t="s">
        <v>196</v>
      </c>
      <c r="H82" s="7">
        <v>91153</v>
      </c>
      <c r="I82" s="13">
        <f>VLOOKUP(H82,zdroj_vykony!$A$1:$E$1265,5,FALSE)</f>
        <v>149</v>
      </c>
      <c r="J82" s="7"/>
      <c r="K82" s="7"/>
      <c r="L82" s="7"/>
      <c r="M82" s="12"/>
      <c r="N82" s="12"/>
      <c r="O82" s="12"/>
      <c r="P82" s="12"/>
      <c r="Q82" s="12"/>
      <c r="R82" s="12"/>
      <c r="S82" s="12"/>
      <c r="T82" s="12"/>
      <c r="U82" s="12"/>
      <c r="V82" s="12"/>
      <c r="W82" s="12"/>
      <c r="X82" s="12"/>
      <c r="Y82" s="12"/>
      <c r="Z82" s="12"/>
    </row>
    <row r="83" spans="1:26" ht="15.75" customHeight="1" x14ac:dyDescent="0.25">
      <c r="A83" s="6">
        <v>88</v>
      </c>
      <c r="B83" s="7" t="s">
        <v>197</v>
      </c>
      <c r="C83" s="8">
        <f>I83*'sazba bodu'!$B$2</f>
        <v>651</v>
      </c>
      <c r="D83" s="8">
        <f t="shared" si="2"/>
        <v>748.65</v>
      </c>
      <c r="E83" s="9" t="s">
        <v>19</v>
      </c>
      <c r="F83" s="10">
        <v>109011</v>
      </c>
      <c r="G83" s="7" t="s">
        <v>198</v>
      </c>
      <c r="H83" s="7">
        <v>93265</v>
      </c>
      <c r="I83" s="13">
        <f>VLOOKUP(H83,zdroj_vykony!$A$1:$E$1265,5,FALSE)</f>
        <v>651</v>
      </c>
      <c r="J83" s="7"/>
      <c r="K83" s="7"/>
      <c r="L83" s="7"/>
      <c r="M83" s="12"/>
      <c r="N83" s="12"/>
      <c r="O83" s="12"/>
      <c r="P83" s="12"/>
      <c r="Q83" s="12"/>
      <c r="R83" s="12"/>
      <c r="S83" s="12"/>
      <c r="T83" s="12"/>
      <c r="U83" s="12"/>
      <c r="V83" s="12"/>
      <c r="W83" s="12"/>
      <c r="X83" s="12"/>
      <c r="Y83" s="12"/>
      <c r="Z83" s="12"/>
    </row>
    <row r="84" spans="1:26" ht="15.75" customHeight="1" x14ac:dyDescent="0.25">
      <c r="A84" s="6">
        <v>4</v>
      </c>
      <c r="B84" s="7" t="s">
        <v>199</v>
      </c>
      <c r="C84" s="8">
        <f>I84*'sazba bodu'!$B$2</f>
        <v>277</v>
      </c>
      <c r="D84" s="8">
        <f t="shared" si="2"/>
        <v>318.54999999999995</v>
      </c>
      <c r="E84" s="9" t="s">
        <v>200</v>
      </c>
      <c r="F84" s="10">
        <v>101004</v>
      </c>
      <c r="G84" s="7" t="s">
        <v>201</v>
      </c>
      <c r="H84" s="7">
        <v>81703</v>
      </c>
      <c r="I84" s="13">
        <f>VLOOKUP(H84,zdroj_vykony!$A$1:$E$1265,5,FALSE)</f>
        <v>277</v>
      </c>
      <c r="J84" s="7"/>
      <c r="K84" s="7"/>
      <c r="L84" s="7"/>
      <c r="M84" s="7"/>
      <c r="N84" s="7"/>
      <c r="O84" s="7"/>
      <c r="P84" s="7"/>
      <c r="Q84" s="7"/>
      <c r="R84" s="7"/>
      <c r="S84" s="7"/>
      <c r="T84" s="7"/>
      <c r="U84" s="7"/>
      <c r="V84" s="7"/>
      <c r="W84" s="7"/>
      <c r="X84" s="7"/>
      <c r="Y84" s="7"/>
      <c r="Z84" s="7"/>
    </row>
    <row r="85" spans="1:26" ht="15.75" customHeight="1" x14ac:dyDescent="0.25">
      <c r="A85" s="6">
        <v>185</v>
      </c>
      <c r="B85" s="7" t="s">
        <v>202</v>
      </c>
      <c r="C85" s="8">
        <f>I85*'sazba bodu'!$B$2</f>
        <v>254</v>
      </c>
      <c r="D85" s="8">
        <f t="shared" si="2"/>
        <v>292.09999999999997</v>
      </c>
      <c r="E85" s="9" t="s">
        <v>62</v>
      </c>
      <c r="F85" s="10">
        <v>119003</v>
      </c>
      <c r="G85" s="7" t="s">
        <v>203</v>
      </c>
      <c r="H85" s="7">
        <v>96515</v>
      </c>
      <c r="I85" s="13">
        <f>VLOOKUP(H85,zdroj_vykony!$A$1:$E$1265,5,FALSE)</f>
        <v>254</v>
      </c>
      <c r="J85" s="7"/>
      <c r="K85" s="7"/>
      <c r="L85" s="7"/>
      <c r="M85" s="7"/>
      <c r="N85" s="7"/>
      <c r="O85" s="7"/>
      <c r="P85" s="7"/>
      <c r="Q85" s="7"/>
      <c r="R85" s="7"/>
      <c r="S85" s="7"/>
      <c r="T85" s="7"/>
      <c r="U85" s="7"/>
      <c r="V85" s="7"/>
      <c r="W85" s="7"/>
      <c r="X85" s="7"/>
      <c r="Y85" s="7"/>
      <c r="Z85" s="7"/>
    </row>
    <row r="86" spans="1:26" ht="15.75" customHeight="1" x14ac:dyDescent="0.25">
      <c r="A86" s="6">
        <v>111</v>
      </c>
      <c r="B86" s="7" t="s">
        <v>204</v>
      </c>
      <c r="C86" s="8">
        <f>I86*'sazba bodu'!$B$2</f>
        <v>146</v>
      </c>
      <c r="D86" s="8">
        <f t="shared" si="2"/>
        <v>167.89999999999998</v>
      </c>
      <c r="E86" s="9" t="s">
        <v>96</v>
      </c>
      <c r="F86" s="10">
        <v>110017</v>
      </c>
      <c r="G86" s="7" t="s">
        <v>205</v>
      </c>
      <c r="H86" s="7">
        <v>81389</v>
      </c>
      <c r="I86" s="13">
        <f>VLOOKUP(H86,zdroj_vykony!$A$1:$E$1265,5,FALSE)</f>
        <v>146</v>
      </c>
      <c r="J86" s="27" t="s">
        <v>206</v>
      </c>
      <c r="K86" s="7"/>
      <c r="L86" s="7"/>
      <c r="M86" s="7"/>
      <c r="N86" s="7"/>
      <c r="O86" s="7"/>
      <c r="P86" s="7"/>
      <c r="Q86" s="7"/>
      <c r="R86" s="7"/>
      <c r="S86" s="7"/>
      <c r="T86" s="7"/>
      <c r="U86" s="7"/>
      <c r="V86" s="7"/>
      <c r="W86" s="7"/>
      <c r="X86" s="7"/>
      <c r="Y86" s="7"/>
      <c r="Z86" s="7"/>
    </row>
    <row r="87" spans="1:26" ht="15.75" customHeight="1" x14ac:dyDescent="0.25">
      <c r="A87" s="6">
        <v>207</v>
      </c>
      <c r="B87" s="7" t="s">
        <v>207</v>
      </c>
      <c r="C87" s="8">
        <f>I87*'sazba bodu'!$B$2</f>
        <v>13</v>
      </c>
      <c r="D87" s="8">
        <f t="shared" si="2"/>
        <v>14.95</v>
      </c>
      <c r="E87" s="9" t="s">
        <v>24</v>
      </c>
      <c r="F87" s="10">
        <v>122005</v>
      </c>
      <c r="G87" s="7" t="s">
        <v>208</v>
      </c>
      <c r="H87" s="7">
        <v>81211</v>
      </c>
      <c r="I87" s="13">
        <f>VLOOKUP(H87,zdroj_vykony!$A$1:$E$1265,5,FALSE)</f>
        <v>13</v>
      </c>
      <c r="J87" s="7"/>
      <c r="K87" s="7"/>
      <c r="L87" s="7"/>
      <c r="M87" s="7"/>
      <c r="N87" s="7"/>
      <c r="O87" s="7"/>
      <c r="P87" s="7"/>
      <c r="Q87" s="7"/>
      <c r="R87" s="7"/>
      <c r="S87" s="7"/>
      <c r="T87" s="7"/>
      <c r="U87" s="7"/>
      <c r="V87" s="7"/>
      <c r="W87" s="7"/>
      <c r="X87" s="7"/>
      <c r="Y87" s="7"/>
      <c r="Z87" s="7"/>
    </row>
    <row r="88" spans="1:26" ht="15.75" customHeight="1" x14ac:dyDescent="0.25">
      <c r="A88" s="6">
        <v>170</v>
      </c>
      <c r="B88" s="15" t="s">
        <v>209</v>
      </c>
      <c r="C88" s="16">
        <f>I88*'sazba bodu'!$B$2</f>
        <v>61</v>
      </c>
      <c r="D88" s="16">
        <f t="shared" si="2"/>
        <v>70.149999999999991</v>
      </c>
      <c r="E88" s="17" t="s">
        <v>44</v>
      </c>
      <c r="F88" s="6">
        <v>118003</v>
      </c>
      <c r="G88" s="15" t="s">
        <v>210</v>
      </c>
      <c r="H88" s="15">
        <v>96315</v>
      </c>
      <c r="I88" s="15">
        <v>61</v>
      </c>
      <c r="J88" s="15"/>
      <c r="K88" s="15"/>
      <c r="L88" s="15"/>
      <c r="M88" s="15"/>
      <c r="N88" s="15"/>
      <c r="O88" s="15"/>
      <c r="P88" s="15"/>
      <c r="Q88" s="15"/>
      <c r="R88" s="15"/>
      <c r="S88" s="15"/>
      <c r="T88" s="15"/>
      <c r="U88" s="15"/>
      <c r="V88" s="15"/>
      <c r="W88" s="15"/>
      <c r="X88" s="15"/>
      <c r="Y88" s="15"/>
      <c r="Z88" s="15"/>
    </row>
    <row r="89" spans="1:26" ht="15.75" customHeight="1" x14ac:dyDescent="0.25">
      <c r="A89" s="6">
        <v>154</v>
      </c>
      <c r="B89" s="7" t="s">
        <v>211</v>
      </c>
      <c r="C89" s="8">
        <f>I89*'sazba bodu'!$B$2</f>
        <v>201</v>
      </c>
      <c r="D89" s="8">
        <f t="shared" si="2"/>
        <v>231.14999999999998</v>
      </c>
      <c r="E89" s="9" t="s">
        <v>175</v>
      </c>
      <c r="F89" s="10">
        <v>115007</v>
      </c>
      <c r="G89" s="7" t="s">
        <v>212</v>
      </c>
      <c r="H89" s="7">
        <v>99125</v>
      </c>
      <c r="I89" s="13">
        <f>VLOOKUP(H89,zdroj_vykony!$A$1:$E$1265,5,FALSE)</f>
        <v>201</v>
      </c>
      <c r="J89" s="7"/>
      <c r="K89" s="7"/>
      <c r="L89" s="7"/>
      <c r="M89" s="7"/>
      <c r="N89" s="11" t="s">
        <v>213</v>
      </c>
      <c r="O89" s="7"/>
      <c r="P89" s="7"/>
      <c r="Q89" s="7"/>
      <c r="R89" s="7"/>
      <c r="S89" s="7"/>
      <c r="T89" s="7"/>
      <c r="U89" s="7"/>
      <c r="V89" s="7"/>
      <c r="W89" s="7"/>
      <c r="X89" s="7"/>
      <c r="Y89" s="7"/>
      <c r="Z89" s="7"/>
    </row>
    <row r="90" spans="1:26" ht="15.75" customHeight="1" x14ac:dyDescent="0.25">
      <c r="A90" s="6">
        <v>34</v>
      </c>
      <c r="B90" s="7" t="s">
        <v>214</v>
      </c>
      <c r="C90" s="8">
        <f>I90*'sazba bodu'!$B$2</f>
        <v>63</v>
      </c>
      <c r="D90" s="8">
        <f t="shared" si="2"/>
        <v>72.449999999999989</v>
      </c>
      <c r="E90" s="9" t="s">
        <v>21</v>
      </c>
      <c r="F90" s="10">
        <v>106002</v>
      </c>
      <c r="G90" s="7" t="s">
        <v>215</v>
      </c>
      <c r="H90" s="7">
        <v>81397</v>
      </c>
      <c r="I90" s="13">
        <f>VLOOKUP(H90,zdroj_vykony!$A$1:$E$1265,5,FALSE)</f>
        <v>63</v>
      </c>
      <c r="J90" s="7"/>
      <c r="K90" s="7"/>
      <c r="L90" s="7"/>
      <c r="M90" s="12"/>
      <c r="N90" s="12"/>
      <c r="O90" s="12"/>
      <c r="P90" s="12"/>
      <c r="Q90" s="12"/>
      <c r="R90" s="12"/>
      <c r="S90" s="12"/>
      <c r="T90" s="12"/>
      <c r="U90" s="12"/>
      <c r="V90" s="12"/>
      <c r="W90" s="12"/>
      <c r="X90" s="12"/>
      <c r="Y90" s="12"/>
      <c r="Z90" s="12"/>
    </row>
    <row r="91" spans="1:26" ht="15.75" customHeight="1" x14ac:dyDescent="0.25">
      <c r="A91" s="6">
        <v>174</v>
      </c>
      <c r="B91" s="15" t="s">
        <v>216</v>
      </c>
      <c r="C91" s="16">
        <f>I91*'sazba bodu'!$B$2</f>
        <v>85</v>
      </c>
      <c r="D91" s="16">
        <f t="shared" si="2"/>
        <v>97.749999999999986</v>
      </c>
      <c r="E91" s="17" t="s">
        <v>44</v>
      </c>
      <c r="F91" s="6">
        <v>118009</v>
      </c>
      <c r="G91" s="15" t="s">
        <v>217</v>
      </c>
      <c r="H91" s="15">
        <v>96323</v>
      </c>
      <c r="I91" s="15">
        <v>85</v>
      </c>
      <c r="J91" s="15"/>
      <c r="K91" s="15"/>
      <c r="L91" s="15"/>
      <c r="M91" s="15"/>
      <c r="N91" s="15"/>
      <c r="O91" s="15"/>
      <c r="P91" s="15"/>
      <c r="Q91" s="15"/>
      <c r="R91" s="15"/>
      <c r="S91" s="15"/>
      <c r="T91" s="15"/>
      <c r="U91" s="15"/>
      <c r="V91" s="15"/>
      <c r="W91" s="15"/>
      <c r="X91" s="15"/>
      <c r="Y91" s="15"/>
      <c r="Z91" s="15"/>
    </row>
    <row r="92" spans="1:26" ht="15.75" customHeight="1" x14ac:dyDescent="0.25">
      <c r="A92" s="6">
        <v>147</v>
      </c>
      <c r="B92" s="7" t="s">
        <v>218</v>
      </c>
      <c r="C92" s="8">
        <f>I92*'sazba bodu'!$B$2</f>
        <v>631</v>
      </c>
      <c r="D92" s="8">
        <f t="shared" si="2"/>
        <v>725.65</v>
      </c>
      <c r="E92" s="9" t="s">
        <v>13</v>
      </c>
      <c r="F92" s="10">
        <v>114010</v>
      </c>
      <c r="G92" s="7" t="s">
        <v>219</v>
      </c>
      <c r="H92" s="7">
        <v>96837</v>
      </c>
      <c r="I92" s="13">
        <f>VLOOKUP(H92,zdroj_vykony!$A$1:$E$1265,5,FALSE)</f>
        <v>631</v>
      </c>
      <c r="J92" s="7"/>
      <c r="K92" s="7"/>
      <c r="L92" s="7"/>
      <c r="M92" s="7"/>
      <c r="N92" s="7"/>
      <c r="O92" s="7"/>
      <c r="P92" s="7"/>
      <c r="Q92" s="7"/>
      <c r="R92" s="7"/>
      <c r="S92" s="7"/>
      <c r="T92" s="7"/>
      <c r="U92" s="7"/>
      <c r="V92" s="7"/>
      <c r="W92" s="7"/>
      <c r="X92" s="7"/>
      <c r="Y92" s="7"/>
      <c r="Z92" s="7"/>
    </row>
    <row r="93" spans="1:26" ht="15.75" customHeight="1" x14ac:dyDescent="0.25">
      <c r="A93" s="6">
        <v>108</v>
      </c>
      <c r="B93" s="7" t="s">
        <v>220</v>
      </c>
      <c r="C93" s="8">
        <f>I93*'sazba bodu'!$B$2</f>
        <v>199</v>
      </c>
      <c r="D93" s="8">
        <f t="shared" si="2"/>
        <v>228.85</v>
      </c>
      <c r="E93" s="9" t="s">
        <v>96</v>
      </c>
      <c r="F93" s="10">
        <v>110014</v>
      </c>
      <c r="G93" s="7" t="s">
        <v>221</v>
      </c>
      <c r="H93" s="7">
        <v>93149</v>
      </c>
      <c r="I93" s="13">
        <f>VLOOKUP(H93,zdroj_vykony!$A$1:$E$1265,5,FALSE)</f>
        <v>199</v>
      </c>
      <c r="J93" s="7"/>
      <c r="K93" s="7"/>
      <c r="L93" s="7"/>
      <c r="M93" s="7"/>
      <c r="N93" s="7"/>
      <c r="O93" s="7"/>
      <c r="P93" s="7"/>
      <c r="Q93" s="7"/>
      <c r="R93" s="7"/>
      <c r="S93" s="7"/>
      <c r="T93" s="7"/>
      <c r="U93" s="7"/>
      <c r="V93" s="7"/>
      <c r="W93" s="7"/>
      <c r="X93" s="7"/>
      <c r="Y93" s="7"/>
      <c r="Z93" s="7"/>
    </row>
    <row r="94" spans="1:26" ht="15.75" customHeight="1" x14ac:dyDescent="0.25">
      <c r="A94" s="6">
        <v>238</v>
      </c>
      <c r="B94" s="7" t="s">
        <v>222</v>
      </c>
      <c r="C94" s="8">
        <f>I94*'sazba bodu'!$B$2</f>
        <v>230</v>
      </c>
      <c r="D94" s="8">
        <f t="shared" si="2"/>
        <v>264.5</v>
      </c>
      <c r="E94" s="9" t="s">
        <v>34</v>
      </c>
      <c r="F94" s="10">
        <v>124009</v>
      </c>
      <c r="G94" s="7" t="s">
        <v>223</v>
      </c>
      <c r="H94" s="7">
        <v>81723</v>
      </c>
      <c r="I94" s="13">
        <f>VLOOKUP(H94,zdroj_vykony!$A$1:$E$1265,5,FALSE)</f>
        <v>230</v>
      </c>
      <c r="J94" s="11" t="s">
        <v>51</v>
      </c>
      <c r="K94" s="7">
        <f>17*0.57</f>
        <v>9.69</v>
      </c>
      <c r="L94" s="7"/>
      <c r="M94" s="7"/>
      <c r="N94" s="7"/>
      <c r="O94" s="7"/>
      <c r="P94" s="7"/>
      <c r="Q94" s="7"/>
      <c r="R94" s="7"/>
      <c r="S94" s="7"/>
      <c r="T94" s="7"/>
      <c r="U94" s="7"/>
      <c r="V94" s="7"/>
      <c r="W94" s="7"/>
      <c r="X94" s="7"/>
      <c r="Y94" s="7"/>
      <c r="Z94" s="7"/>
    </row>
    <row r="95" spans="1:26" ht="15.75" customHeight="1" x14ac:dyDescent="0.25">
      <c r="A95" s="6">
        <v>195</v>
      </c>
      <c r="B95" s="7" t="s">
        <v>224</v>
      </c>
      <c r="C95" s="8">
        <f>I95*'sazba bodu'!$B$2</f>
        <v>592</v>
      </c>
      <c r="D95" s="8">
        <f t="shared" si="2"/>
        <v>680.8</v>
      </c>
      <c r="E95" s="9" t="s">
        <v>62</v>
      </c>
      <c r="F95" s="10">
        <v>119013</v>
      </c>
      <c r="G95" s="7" t="s">
        <v>225</v>
      </c>
      <c r="H95" s="7">
        <v>96191</v>
      </c>
      <c r="I95" s="13">
        <f>VLOOKUP(H95,zdroj_vykony!$A$1:$E$1265,5,FALSE)</f>
        <v>592</v>
      </c>
      <c r="J95" s="7"/>
      <c r="K95" s="7"/>
      <c r="L95" s="7"/>
      <c r="M95" s="7"/>
      <c r="N95" s="7"/>
      <c r="O95" s="7"/>
      <c r="P95" s="7"/>
      <c r="Q95" s="7"/>
      <c r="R95" s="7"/>
      <c r="S95" s="7"/>
      <c r="T95" s="7"/>
      <c r="U95" s="7"/>
      <c r="V95" s="7"/>
      <c r="W95" s="7"/>
      <c r="X95" s="7"/>
      <c r="Y95" s="7"/>
      <c r="Z95" s="7"/>
    </row>
    <row r="96" spans="1:26" ht="15.75" customHeight="1" x14ac:dyDescent="0.25">
      <c r="A96" s="6">
        <v>70</v>
      </c>
      <c r="B96" s="7" t="s">
        <v>226</v>
      </c>
      <c r="C96" s="8">
        <f>I96*'sazba bodu'!$B$2</f>
        <v>19</v>
      </c>
      <c r="D96" s="8">
        <f t="shared" si="2"/>
        <v>21.849999999999998</v>
      </c>
      <c r="E96" s="9" t="s">
        <v>227</v>
      </c>
      <c r="F96" s="10">
        <v>108001</v>
      </c>
      <c r="G96" s="7" t="s">
        <v>228</v>
      </c>
      <c r="H96" s="7">
        <v>81641</v>
      </c>
      <c r="I96" s="13">
        <f>VLOOKUP(H96,zdroj_vykony!$A$1:$E$1265,5,FALSE)</f>
        <v>19</v>
      </c>
      <c r="J96" s="7"/>
      <c r="K96" s="7"/>
      <c r="L96" s="7"/>
      <c r="M96" s="7"/>
      <c r="N96" s="7"/>
      <c r="O96" s="7"/>
      <c r="P96" s="7"/>
      <c r="Q96" s="7"/>
      <c r="R96" s="7"/>
      <c r="S96" s="7"/>
      <c r="T96" s="7"/>
      <c r="U96" s="7"/>
      <c r="V96" s="7"/>
      <c r="W96" s="7"/>
      <c r="X96" s="7"/>
      <c r="Y96" s="7"/>
      <c r="Z96" s="7"/>
    </row>
    <row r="97" spans="1:26" ht="15.75" customHeight="1" x14ac:dyDescent="0.25">
      <c r="A97" s="6">
        <v>229</v>
      </c>
      <c r="B97" s="15" t="s">
        <v>229</v>
      </c>
      <c r="C97" s="16">
        <v>429</v>
      </c>
      <c r="D97" s="16">
        <f t="shared" si="2"/>
        <v>493.34999999999997</v>
      </c>
      <c r="E97" s="17" t="s">
        <v>230</v>
      </c>
      <c r="F97" s="6">
        <v>122027</v>
      </c>
      <c r="G97" s="15" t="s">
        <v>231</v>
      </c>
      <c r="H97" s="15">
        <v>92135</v>
      </c>
      <c r="I97" s="15">
        <v>429</v>
      </c>
      <c r="J97" s="11" t="s">
        <v>51</v>
      </c>
      <c r="K97" s="7"/>
      <c r="L97" s="7"/>
      <c r="M97" s="7"/>
      <c r="N97" s="7"/>
      <c r="O97" s="7"/>
      <c r="P97" s="7"/>
      <c r="Q97" s="7"/>
      <c r="R97" s="7"/>
      <c r="S97" s="7"/>
      <c r="T97" s="7"/>
      <c r="U97" s="7"/>
      <c r="V97" s="7"/>
      <c r="W97" s="7"/>
      <c r="X97" s="7"/>
      <c r="Y97" s="7"/>
      <c r="Z97" s="7"/>
    </row>
    <row r="98" spans="1:26" ht="15.75" customHeight="1" x14ac:dyDescent="0.25">
      <c r="A98" s="6">
        <v>151</v>
      </c>
      <c r="B98" s="7" t="s">
        <v>232</v>
      </c>
      <c r="C98" s="8">
        <f>I98*'sazba bodu'!$B$2</f>
        <v>324</v>
      </c>
      <c r="D98" s="8">
        <f t="shared" si="2"/>
        <v>372.59999999999997</v>
      </c>
      <c r="E98" s="9" t="s">
        <v>175</v>
      </c>
      <c r="F98" s="10">
        <v>115004</v>
      </c>
      <c r="G98" s="7" t="s">
        <v>233</v>
      </c>
      <c r="H98" s="7">
        <v>99121</v>
      </c>
      <c r="I98" s="13">
        <f>VLOOKUP(H98,zdroj_vykony!$A$1:$E$1265,5,FALSE)</f>
        <v>324</v>
      </c>
      <c r="J98" s="7"/>
      <c r="K98" s="7"/>
      <c r="L98" s="7"/>
      <c r="M98" s="7"/>
      <c r="N98" s="7"/>
      <c r="O98" s="7"/>
      <c r="P98" s="7"/>
      <c r="Q98" s="7"/>
      <c r="R98" s="7"/>
      <c r="S98" s="7"/>
      <c r="T98" s="7"/>
      <c r="U98" s="7"/>
      <c r="V98" s="7"/>
      <c r="W98" s="7"/>
      <c r="X98" s="7"/>
      <c r="Y98" s="7"/>
      <c r="Z98" s="7"/>
    </row>
    <row r="99" spans="1:26" ht="15.75" customHeight="1" x14ac:dyDescent="0.25">
      <c r="A99" s="6">
        <v>73</v>
      </c>
      <c r="B99" s="7" t="s">
        <v>234</v>
      </c>
      <c r="C99" s="8">
        <f>I99*'sazba bodu'!$B$2</f>
        <v>229</v>
      </c>
      <c r="D99" s="8">
        <f t="shared" si="2"/>
        <v>263.34999999999997</v>
      </c>
      <c r="E99" s="9" t="s">
        <v>227</v>
      </c>
      <c r="F99" s="10">
        <v>108004</v>
      </c>
      <c r="G99" s="7" t="s">
        <v>235</v>
      </c>
      <c r="H99" s="7">
        <v>93151</v>
      </c>
      <c r="I99" s="13">
        <f>VLOOKUP(H99,zdroj_vykony!$A$1:$E$1265,5,FALSE)</f>
        <v>229</v>
      </c>
      <c r="J99" s="7"/>
      <c r="K99" s="7"/>
      <c r="L99" s="7"/>
      <c r="M99" s="7"/>
      <c r="N99" s="7"/>
      <c r="O99" s="7"/>
      <c r="P99" s="7"/>
      <c r="Q99" s="7"/>
      <c r="R99" s="7"/>
      <c r="S99" s="7"/>
      <c r="T99" s="7"/>
      <c r="U99" s="7"/>
      <c r="V99" s="7"/>
      <c r="W99" s="7"/>
      <c r="X99" s="7"/>
      <c r="Y99" s="7"/>
      <c r="Z99" s="7"/>
    </row>
    <row r="100" spans="1:26" ht="15.75" customHeight="1" x14ac:dyDescent="0.25">
      <c r="A100" s="6">
        <v>204</v>
      </c>
      <c r="B100" s="11" t="s">
        <v>236</v>
      </c>
      <c r="C100" s="8">
        <f>I100*'sazba bodu'!$B$2</f>
        <v>31</v>
      </c>
      <c r="D100" s="8">
        <f t="shared" si="2"/>
        <v>35.65</v>
      </c>
      <c r="E100" s="9" t="s">
        <v>24</v>
      </c>
      <c r="F100" s="10">
        <v>122002</v>
      </c>
      <c r="G100" s="7" t="s">
        <v>237</v>
      </c>
      <c r="H100" s="7">
        <v>81325</v>
      </c>
      <c r="I100" s="13">
        <f>VLOOKUP(H100,zdroj_vykony!$A$1:$E$1265,5,FALSE)</f>
        <v>31</v>
      </c>
      <c r="J100" s="7"/>
      <c r="K100" s="7"/>
      <c r="L100" s="7"/>
      <c r="M100" s="7"/>
      <c r="N100" s="7"/>
      <c r="O100" s="7"/>
      <c r="P100" s="7"/>
      <c r="Q100" s="7"/>
      <c r="R100" s="7"/>
      <c r="S100" s="7"/>
      <c r="T100" s="7"/>
      <c r="U100" s="7"/>
      <c r="V100" s="7"/>
      <c r="W100" s="7"/>
      <c r="X100" s="7"/>
      <c r="Y100" s="7"/>
      <c r="Z100" s="7"/>
    </row>
    <row r="101" spans="1:26" ht="15.75" customHeight="1" x14ac:dyDescent="0.25">
      <c r="A101" s="6">
        <v>187</v>
      </c>
      <c r="B101" s="7" t="s">
        <v>238</v>
      </c>
      <c r="C101" s="8">
        <f>I101*'sazba bodu'!$B$2</f>
        <v>217</v>
      </c>
      <c r="D101" s="8">
        <f t="shared" si="2"/>
        <v>249.54999999999998</v>
      </c>
      <c r="E101" s="9" t="s">
        <v>62</v>
      </c>
      <c r="F101" s="10">
        <v>119005</v>
      </c>
      <c r="G101" s="7" t="s">
        <v>239</v>
      </c>
      <c r="H101" s="7">
        <v>96325</v>
      </c>
      <c r="I101" s="13">
        <f>VLOOKUP(H101,zdroj_vykony!$A$1:$E$1265,5,FALSE)</f>
        <v>217</v>
      </c>
      <c r="J101" s="7"/>
      <c r="K101" s="7"/>
      <c r="L101" s="7"/>
      <c r="M101" s="7"/>
      <c r="N101" s="7"/>
      <c r="O101" s="7"/>
      <c r="P101" s="7"/>
      <c r="Q101" s="7"/>
      <c r="R101" s="7"/>
      <c r="S101" s="7"/>
      <c r="T101" s="7"/>
      <c r="U101" s="7"/>
      <c r="V101" s="7"/>
      <c r="W101" s="7"/>
      <c r="X101" s="7"/>
      <c r="Y101" s="7"/>
      <c r="Z101" s="7"/>
    </row>
    <row r="102" spans="1:26" ht="15.75" customHeight="1" x14ac:dyDescent="0.25">
      <c r="A102" s="6">
        <v>75</v>
      </c>
      <c r="B102" s="7" t="s">
        <v>240</v>
      </c>
      <c r="C102" s="8">
        <f>I102*'sazba bodu'!$B$2</f>
        <v>252</v>
      </c>
      <c r="D102" s="8">
        <f t="shared" si="2"/>
        <v>289.79999999999995</v>
      </c>
      <c r="E102" s="9" t="s">
        <v>227</v>
      </c>
      <c r="F102" s="10">
        <v>108006</v>
      </c>
      <c r="G102" s="7" t="s">
        <v>241</v>
      </c>
      <c r="H102" s="7">
        <v>93115</v>
      </c>
      <c r="I102" s="13">
        <f>VLOOKUP(H102,zdroj_vykony!$A$1:$E$1265,5,FALSE)</f>
        <v>252</v>
      </c>
      <c r="J102" s="7"/>
      <c r="K102" s="7"/>
      <c r="L102" s="7"/>
      <c r="M102" s="7"/>
      <c r="N102" s="7"/>
      <c r="O102" s="7"/>
      <c r="P102" s="7"/>
      <c r="Q102" s="7"/>
      <c r="R102" s="7"/>
      <c r="S102" s="7"/>
      <c r="T102" s="7"/>
      <c r="U102" s="7"/>
      <c r="V102" s="7"/>
      <c r="W102" s="7"/>
      <c r="X102" s="7"/>
      <c r="Y102" s="7"/>
      <c r="Z102" s="7"/>
    </row>
    <row r="103" spans="1:26" ht="15.75" customHeight="1" x14ac:dyDescent="0.25">
      <c r="A103" s="6">
        <v>90</v>
      </c>
      <c r="B103" s="7" t="s">
        <v>242</v>
      </c>
      <c r="C103" s="8">
        <f>I103*'sazba bodu'!$B$2</f>
        <v>392</v>
      </c>
      <c r="D103" s="8">
        <f t="shared" si="2"/>
        <v>450.79999999999995</v>
      </c>
      <c r="E103" s="9" t="s">
        <v>19</v>
      </c>
      <c r="F103" s="10">
        <v>109013</v>
      </c>
      <c r="G103" s="7" t="s">
        <v>243</v>
      </c>
      <c r="H103" s="7">
        <v>81707</v>
      </c>
      <c r="I103" s="13">
        <f>VLOOKUP(H103,zdroj_vykony!$A$1:$E$1265,5,FALSE)</f>
        <v>392</v>
      </c>
      <c r="J103" s="7"/>
      <c r="K103" s="7"/>
      <c r="L103" s="7"/>
      <c r="M103" s="12"/>
      <c r="N103" s="12"/>
      <c r="O103" s="12"/>
      <c r="P103" s="12"/>
      <c r="Q103" s="12"/>
      <c r="R103" s="12"/>
      <c r="S103" s="12"/>
      <c r="T103" s="12"/>
      <c r="U103" s="12"/>
      <c r="V103" s="12"/>
      <c r="W103" s="12"/>
      <c r="X103" s="12"/>
      <c r="Y103" s="12"/>
      <c r="Z103" s="12"/>
    </row>
    <row r="104" spans="1:26" ht="15.75" customHeight="1" x14ac:dyDescent="0.25">
      <c r="A104" s="6">
        <v>63</v>
      </c>
      <c r="B104" s="7" t="s">
        <v>244</v>
      </c>
      <c r="C104" s="8">
        <f>I104*'sazba bodu'!$B$2</f>
        <v>107</v>
      </c>
      <c r="D104" s="8">
        <f t="shared" si="2"/>
        <v>123.05</v>
      </c>
      <c r="E104" s="9" t="s">
        <v>65</v>
      </c>
      <c r="F104" s="10">
        <v>107009</v>
      </c>
      <c r="G104" s="7" t="s">
        <v>245</v>
      </c>
      <c r="H104" s="7">
        <v>81447</v>
      </c>
      <c r="I104" s="13">
        <f>VLOOKUP(H104,zdroj_vykony!$A$1:$E$1265,5,FALSE)</f>
        <v>107</v>
      </c>
      <c r="J104" s="7"/>
      <c r="K104" s="7"/>
      <c r="L104" s="7"/>
      <c r="M104" s="7"/>
      <c r="N104" s="7"/>
      <c r="O104" s="7"/>
      <c r="P104" s="7"/>
      <c r="Q104" s="7"/>
      <c r="R104" s="7"/>
      <c r="S104" s="7"/>
      <c r="T104" s="7"/>
      <c r="U104" s="7"/>
      <c r="V104" s="7"/>
      <c r="W104" s="7"/>
      <c r="X104" s="7"/>
      <c r="Y104" s="7"/>
      <c r="Z104" s="7"/>
    </row>
    <row r="105" spans="1:26" ht="15.75" customHeight="1" x14ac:dyDescent="0.25">
      <c r="A105" s="6">
        <v>105</v>
      </c>
      <c r="B105" s="7" t="s">
        <v>246</v>
      </c>
      <c r="C105" s="8">
        <f>I105*'sazba bodu'!$B$2</f>
        <v>163</v>
      </c>
      <c r="D105" s="8">
        <f t="shared" si="2"/>
        <v>187.45</v>
      </c>
      <c r="E105" s="9" t="s">
        <v>96</v>
      </c>
      <c r="F105" s="10">
        <v>110011</v>
      </c>
      <c r="G105" s="7" t="s">
        <v>246</v>
      </c>
      <c r="H105" s="7">
        <v>93129</v>
      </c>
      <c r="I105" s="13">
        <f>VLOOKUP(H105,zdroj_vykony!$A$1:$E$1265,5,FALSE)</f>
        <v>163</v>
      </c>
      <c r="J105" s="7"/>
      <c r="K105" s="7"/>
      <c r="L105" s="7"/>
      <c r="M105" s="7"/>
      <c r="N105" s="7"/>
      <c r="O105" s="7"/>
      <c r="P105" s="7"/>
      <c r="Q105" s="7"/>
      <c r="R105" s="7"/>
      <c r="S105" s="7"/>
      <c r="T105" s="7"/>
      <c r="U105" s="7"/>
      <c r="V105" s="7"/>
      <c r="W105" s="7"/>
      <c r="X105" s="7"/>
      <c r="Y105" s="7"/>
      <c r="Z105" s="7"/>
    </row>
    <row r="106" spans="1:26" ht="15.75" customHeight="1" x14ac:dyDescent="0.25">
      <c r="A106" s="6">
        <v>99</v>
      </c>
      <c r="B106" s="7" t="s">
        <v>247</v>
      </c>
      <c r="C106" s="8">
        <f>I106*'sazba bodu'!$B$2</f>
        <v>184</v>
      </c>
      <c r="D106" s="8">
        <f t="shared" si="2"/>
        <v>211.6</v>
      </c>
      <c r="E106" s="9" t="s">
        <v>96</v>
      </c>
      <c r="F106" s="10">
        <v>110005</v>
      </c>
      <c r="G106" s="7" t="s">
        <v>248</v>
      </c>
      <c r="H106" s="7">
        <v>93245</v>
      </c>
      <c r="I106" s="13">
        <f>VLOOKUP(H106,zdroj_vykony!$A$1:$E$1265,5,FALSE)</f>
        <v>184</v>
      </c>
      <c r="J106" s="7"/>
      <c r="K106" s="7"/>
      <c r="L106" s="7"/>
      <c r="M106" s="7"/>
      <c r="N106" s="7"/>
      <c r="O106" s="7"/>
      <c r="P106" s="7"/>
      <c r="Q106" s="7"/>
      <c r="R106" s="7"/>
      <c r="S106" s="7"/>
      <c r="T106" s="7"/>
      <c r="U106" s="7"/>
      <c r="V106" s="7"/>
      <c r="W106" s="7"/>
      <c r="X106" s="7"/>
      <c r="Y106" s="7"/>
      <c r="Z106" s="7"/>
    </row>
    <row r="107" spans="1:26" ht="15.75" customHeight="1" x14ac:dyDescent="0.25">
      <c r="A107" s="6">
        <v>97</v>
      </c>
      <c r="B107" s="7" t="s">
        <v>249</v>
      </c>
      <c r="C107" s="8">
        <f>I107*'sazba bodu'!$B$2</f>
        <v>183</v>
      </c>
      <c r="D107" s="8">
        <f t="shared" si="2"/>
        <v>210.45</v>
      </c>
      <c r="E107" s="9" t="s">
        <v>96</v>
      </c>
      <c r="F107" s="10">
        <v>110003</v>
      </c>
      <c r="G107" s="7" t="s">
        <v>250</v>
      </c>
      <c r="H107" s="7">
        <v>93189</v>
      </c>
      <c r="I107" s="13">
        <f>VLOOKUP(H107,zdroj_vykony!$A$1:$E$1265,5,FALSE)</f>
        <v>183</v>
      </c>
      <c r="J107" s="7"/>
      <c r="K107" s="7"/>
      <c r="L107" s="7"/>
      <c r="M107" s="7"/>
      <c r="N107" s="7"/>
      <c r="O107" s="7"/>
      <c r="P107" s="7"/>
      <c r="Q107" s="7"/>
      <c r="R107" s="7"/>
      <c r="S107" s="7"/>
      <c r="T107" s="7"/>
      <c r="U107" s="7"/>
      <c r="V107" s="7"/>
      <c r="W107" s="7"/>
      <c r="X107" s="7"/>
      <c r="Y107" s="7"/>
      <c r="Z107" s="7"/>
    </row>
    <row r="108" spans="1:26" ht="15.75" customHeight="1" x14ac:dyDescent="0.25">
      <c r="A108" s="6">
        <v>146</v>
      </c>
      <c r="B108" s="7" t="s">
        <v>251</v>
      </c>
      <c r="C108" s="8">
        <f>I108*'sazba bodu'!$B$2</f>
        <v>268</v>
      </c>
      <c r="D108" s="8">
        <f t="shared" si="2"/>
        <v>308.2</v>
      </c>
      <c r="E108" s="9" t="s">
        <v>13</v>
      </c>
      <c r="F108" s="10">
        <v>114009</v>
      </c>
      <c r="G108" s="7" t="s">
        <v>252</v>
      </c>
      <c r="H108" s="7">
        <v>93153</v>
      </c>
      <c r="I108" s="13">
        <f>VLOOKUP(H108,zdroj_vykony!$A$1:$E$1265,5,FALSE)</f>
        <v>268</v>
      </c>
      <c r="J108" s="7"/>
      <c r="K108" s="7"/>
      <c r="L108" s="7"/>
      <c r="M108" s="7"/>
      <c r="N108" s="7"/>
      <c r="O108" s="7"/>
      <c r="P108" s="7"/>
      <c r="Q108" s="7"/>
      <c r="R108" s="7"/>
      <c r="S108" s="7"/>
      <c r="T108" s="7"/>
      <c r="U108" s="7"/>
      <c r="V108" s="7"/>
      <c r="W108" s="7"/>
      <c r="X108" s="7"/>
      <c r="Y108" s="7"/>
      <c r="Z108" s="7"/>
    </row>
    <row r="109" spans="1:26" ht="15.75" customHeight="1" x14ac:dyDescent="0.25">
      <c r="A109" s="6">
        <v>17</v>
      </c>
      <c r="B109" s="7" t="s">
        <v>253</v>
      </c>
      <c r="C109" s="8">
        <f>I109*'sazba bodu'!$B$2</f>
        <v>21</v>
      </c>
      <c r="D109" s="8">
        <f t="shared" si="2"/>
        <v>24.15</v>
      </c>
      <c r="E109" s="9" t="s">
        <v>42</v>
      </c>
      <c r="F109" s="10">
        <v>103005</v>
      </c>
      <c r="G109" s="7" t="s">
        <v>254</v>
      </c>
      <c r="H109" s="7">
        <v>81435</v>
      </c>
      <c r="I109" s="13">
        <f>VLOOKUP(H109,zdroj_vykony!$A$1:$E$1265,5,FALSE)</f>
        <v>21</v>
      </c>
      <c r="J109" s="7"/>
      <c r="K109" s="7"/>
      <c r="L109" s="7"/>
      <c r="M109" s="7"/>
      <c r="N109" s="7"/>
      <c r="O109" s="7"/>
      <c r="P109" s="7"/>
      <c r="Q109" s="7"/>
      <c r="R109" s="7"/>
      <c r="S109" s="7"/>
      <c r="T109" s="7"/>
      <c r="U109" s="7"/>
      <c r="V109" s="7"/>
      <c r="W109" s="7"/>
      <c r="X109" s="7"/>
      <c r="Y109" s="7"/>
      <c r="Z109" s="7"/>
    </row>
    <row r="110" spans="1:26" ht="15.75" customHeight="1" x14ac:dyDescent="0.25">
      <c r="A110" s="6">
        <v>58</v>
      </c>
      <c r="B110" s="7" t="s">
        <v>255</v>
      </c>
      <c r="C110" s="8">
        <f>I110*'sazba bodu'!$B$2</f>
        <v>15</v>
      </c>
      <c r="D110" s="8">
        <f t="shared" si="2"/>
        <v>17.25</v>
      </c>
      <c r="E110" s="9" t="s">
        <v>65</v>
      </c>
      <c r="F110" s="10">
        <v>107001</v>
      </c>
      <c r="G110" s="7" t="s">
        <v>256</v>
      </c>
      <c r="H110" s="7">
        <v>81439</v>
      </c>
      <c r="I110" s="13">
        <f>VLOOKUP(H110,zdroj_vykony!$A$1:$E$1265,5,FALSE)</f>
        <v>15</v>
      </c>
      <c r="J110" s="11" t="s">
        <v>257</v>
      </c>
      <c r="K110" s="7"/>
      <c r="L110" s="7"/>
      <c r="M110" s="7"/>
      <c r="N110" s="7"/>
      <c r="O110" s="7"/>
      <c r="P110" s="7"/>
      <c r="Q110" s="7"/>
      <c r="R110" s="7"/>
      <c r="S110" s="7"/>
      <c r="T110" s="7"/>
      <c r="U110" s="7"/>
      <c r="V110" s="7"/>
      <c r="W110" s="7"/>
      <c r="X110" s="7"/>
      <c r="Y110" s="7"/>
      <c r="Z110" s="7"/>
    </row>
    <row r="111" spans="1:26" ht="15.75" customHeight="1" x14ac:dyDescent="0.25">
      <c r="A111" s="6">
        <v>205</v>
      </c>
      <c r="B111" s="7" t="s">
        <v>258</v>
      </c>
      <c r="C111" s="8">
        <f>I111*'sazba bodu'!$B$2</f>
        <v>15</v>
      </c>
      <c r="D111" s="8">
        <f t="shared" si="2"/>
        <v>17.25</v>
      </c>
      <c r="E111" s="9" t="s">
        <v>24</v>
      </c>
      <c r="F111" s="10">
        <v>122003</v>
      </c>
      <c r="G111" s="7" t="s">
        <v>259</v>
      </c>
      <c r="H111" s="7">
        <v>81439</v>
      </c>
      <c r="I111" s="13">
        <f>VLOOKUP(H111,zdroj_vykony!$A$1:$E$1265,5,FALSE)</f>
        <v>15</v>
      </c>
      <c r="J111" s="7"/>
      <c r="K111" s="7"/>
      <c r="L111" s="7"/>
      <c r="M111" s="7"/>
      <c r="N111" s="7"/>
      <c r="O111" s="7"/>
      <c r="P111" s="7"/>
      <c r="Q111" s="7"/>
      <c r="R111" s="7"/>
      <c r="S111" s="7"/>
      <c r="T111" s="7"/>
      <c r="U111" s="7"/>
      <c r="V111" s="7"/>
      <c r="W111" s="7"/>
      <c r="X111" s="7"/>
      <c r="Y111" s="7"/>
      <c r="Z111" s="7"/>
    </row>
    <row r="112" spans="1:26" ht="15.75" customHeight="1" x14ac:dyDescent="0.25">
      <c r="A112" s="6">
        <v>206</v>
      </c>
      <c r="B112" s="7" t="s">
        <v>260</v>
      </c>
      <c r="C112" s="8">
        <f>I112*'sazba bodu'!$B$2</f>
        <v>13</v>
      </c>
      <c r="D112" s="8">
        <f t="shared" si="2"/>
        <v>14.95</v>
      </c>
      <c r="E112" s="9" t="s">
        <v>24</v>
      </c>
      <c r="F112" s="10">
        <v>122004</v>
      </c>
      <c r="G112" s="7" t="s">
        <v>261</v>
      </c>
      <c r="H112" s="7">
        <v>81211</v>
      </c>
      <c r="I112" s="13">
        <f>VLOOKUP(H112,zdroj_vykony!$A$1:$E$1265,5,FALSE)</f>
        <v>13</v>
      </c>
      <c r="J112" s="7"/>
      <c r="K112" s="7"/>
      <c r="L112" s="7"/>
      <c r="M112" s="7"/>
      <c r="N112" s="7"/>
      <c r="O112" s="7"/>
      <c r="P112" s="7"/>
      <c r="Q112" s="7"/>
      <c r="R112" s="7"/>
      <c r="S112" s="7"/>
      <c r="T112" s="7"/>
      <c r="U112" s="7"/>
      <c r="V112" s="7"/>
      <c r="W112" s="7"/>
      <c r="X112" s="7"/>
      <c r="Y112" s="7"/>
      <c r="Z112" s="7"/>
    </row>
    <row r="113" spans="1:26" ht="15.75" customHeight="1" x14ac:dyDescent="0.25">
      <c r="A113" s="6">
        <v>53</v>
      </c>
      <c r="B113" s="7" t="s">
        <v>262</v>
      </c>
      <c r="C113" s="8">
        <f>I113*'sazba bodu'!$B$2</f>
        <v>168</v>
      </c>
      <c r="D113" s="8">
        <f t="shared" si="2"/>
        <v>193.2</v>
      </c>
      <c r="E113" s="9" t="s">
        <v>21</v>
      </c>
      <c r="F113" s="10">
        <v>106021</v>
      </c>
      <c r="G113" s="7" t="s">
        <v>263</v>
      </c>
      <c r="H113" s="7">
        <v>91145</v>
      </c>
      <c r="I113" s="13">
        <f>VLOOKUP(H113,zdroj_vykony!$A$1:$E$1265,5,FALSE)</f>
        <v>168</v>
      </c>
      <c r="J113" s="7"/>
      <c r="K113" s="7"/>
      <c r="L113" s="7"/>
      <c r="M113" s="7"/>
      <c r="N113" s="7"/>
      <c r="O113" s="7"/>
      <c r="P113" s="7"/>
      <c r="Q113" s="7"/>
      <c r="R113" s="7"/>
      <c r="S113" s="7"/>
      <c r="T113" s="7"/>
      <c r="U113" s="7"/>
      <c r="V113" s="7"/>
      <c r="W113" s="7"/>
      <c r="X113" s="7"/>
      <c r="Y113" s="7"/>
      <c r="Z113" s="7"/>
    </row>
    <row r="114" spans="1:26" ht="15.75" customHeight="1" x14ac:dyDescent="0.25">
      <c r="A114" s="6">
        <v>59</v>
      </c>
      <c r="B114" s="7" t="s">
        <v>264</v>
      </c>
      <c r="C114" s="8">
        <f>I114*'sazba bodu'!$B$2</f>
        <v>205</v>
      </c>
      <c r="D114" s="8">
        <f t="shared" si="2"/>
        <v>235.74999999999997</v>
      </c>
      <c r="E114" s="9" t="s">
        <v>65</v>
      </c>
      <c r="F114" s="10">
        <v>107005</v>
      </c>
      <c r="G114" s="7" t="s">
        <v>265</v>
      </c>
      <c r="H114" s="7">
        <v>81449</v>
      </c>
      <c r="I114" s="13">
        <f>VLOOKUP(H114,zdroj_vykony!$A$1:$E$1265,5,FALSE)</f>
        <v>205</v>
      </c>
      <c r="J114" s="11" t="s">
        <v>266</v>
      </c>
      <c r="K114" s="7"/>
      <c r="L114" s="7"/>
      <c r="M114" s="7"/>
      <c r="N114" s="7"/>
      <c r="O114" s="7"/>
      <c r="P114" s="7"/>
      <c r="Q114" s="7"/>
      <c r="R114" s="7"/>
      <c r="S114" s="7"/>
      <c r="T114" s="7"/>
      <c r="U114" s="7"/>
      <c r="V114" s="7"/>
      <c r="W114" s="7"/>
      <c r="X114" s="7"/>
      <c r="Y114" s="7"/>
      <c r="Z114" s="7"/>
    </row>
    <row r="115" spans="1:26" ht="15.75" customHeight="1" x14ac:dyDescent="0.25">
      <c r="A115" s="6">
        <v>158</v>
      </c>
      <c r="B115" s="7" t="s">
        <v>267</v>
      </c>
      <c r="C115" s="8">
        <f>I115*'sazba bodu'!$B$2</f>
        <v>225</v>
      </c>
      <c r="D115" s="8">
        <f t="shared" si="2"/>
        <v>258.75</v>
      </c>
      <c r="E115" s="19" t="s">
        <v>68</v>
      </c>
      <c r="F115" s="10">
        <v>117003</v>
      </c>
      <c r="G115" s="7" t="s">
        <v>268</v>
      </c>
      <c r="H115" s="7">
        <v>82119</v>
      </c>
      <c r="I115" s="13">
        <f>VLOOKUP(H115,zdroj_vykony!$A$1:$E$1265,5,FALSE)</f>
        <v>225</v>
      </c>
      <c r="J115" s="7"/>
      <c r="K115" s="7"/>
      <c r="L115" s="7"/>
      <c r="M115" s="7"/>
      <c r="N115" s="7"/>
      <c r="O115" s="7"/>
      <c r="P115" s="7"/>
      <c r="Q115" s="7"/>
      <c r="R115" s="7"/>
      <c r="S115" s="7"/>
      <c r="T115" s="7"/>
      <c r="U115" s="7"/>
      <c r="V115" s="7"/>
      <c r="W115" s="7"/>
      <c r="X115" s="7"/>
      <c r="Y115" s="7"/>
      <c r="Z115" s="7"/>
    </row>
    <row r="116" spans="1:26" ht="15.75" customHeight="1" x14ac:dyDescent="0.25">
      <c r="A116" s="6">
        <v>156</v>
      </c>
      <c r="B116" s="7" t="s">
        <v>269</v>
      </c>
      <c r="C116" s="8">
        <f>I116*'sazba bodu'!$B$2</f>
        <v>225</v>
      </c>
      <c r="D116" s="8">
        <f t="shared" si="2"/>
        <v>258.75</v>
      </c>
      <c r="E116" s="19" t="s">
        <v>68</v>
      </c>
      <c r="F116" s="10">
        <v>117001</v>
      </c>
      <c r="G116" s="7" t="s">
        <v>270</v>
      </c>
      <c r="H116" s="7">
        <v>82119</v>
      </c>
      <c r="I116" s="13">
        <f>VLOOKUP(H116,zdroj_vykony!$A$1:$E$1265,5,FALSE)</f>
        <v>225</v>
      </c>
      <c r="J116" s="11" t="s">
        <v>271</v>
      </c>
      <c r="K116" s="7"/>
      <c r="L116" s="7"/>
      <c r="M116" s="7"/>
      <c r="N116" s="7"/>
      <c r="O116" s="7"/>
      <c r="P116" s="7"/>
      <c r="Q116" s="7"/>
      <c r="R116" s="7"/>
      <c r="S116" s="7"/>
      <c r="T116" s="7"/>
      <c r="U116" s="7"/>
      <c r="V116" s="7"/>
      <c r="W116" s="7"/>
      <c r="X116" s="7"/>
      <c r="Y116" s="7"/>
      <c r="Z116" s="7"/>
    </row>
    <row r="117" spans="1:26" ht="15.75" customHeight="1" x14ac:dyDescent="0.25">
      <c r="A117" s="6">
        <v>165</v>
      </c>
      <c r="B117" s="7" t="s">
        <v>272</v>
      </c>
      <c r="C117" s="8">
        <f>I117*'sazba bodu'!$B$2</f>
        <v>825</v>
      </c>
      <c r="D117" s="8">
        <f t="shared" si="2"/>
        <v>948.74999999999989</v>
      </c>
      <c r="E117" s="19" t="s">
        <v>68</v>
      </c>
      <c r="F117" s="10">
        <v>117010</v>
      </c>
      <c r="G117" s="7" t="s">
        <v>273</v>
      </c>
      <c r="H117" s="7">
        <v>82135</v>
      </c>
      <c r="I117" s="13">
        <f>VLOOKUP(H117,zdroj_vykony!$A$1:$E$1265,5,FALSE)</f>
        <v>825</v>
      </c>
      <c r="J117" s="7"/>
      <c r="K117" s="7"/>
      <c r="L117" s="7"/>
      <c r="M117" s="7"/>
      <c r="N117" s="7"/>
      <c r="O117" s="7"/>
      <c r="P117" s="7"/>
      <c r="Q117" s="7"/>
      <c r="R117" s="7"/>
      <c r="S117" s="7"/>
      <c r="T117" s="7"/>
      <c r="U117" s="7"/>
      <c r="V117" s="7"/>
      <c r="W117" s="7"/>
      <c r="X117" s="7"/>
      <c r="Y117" s="7"/>
      <c r="Z117" s="7"/>
    </row>
    <row r="118" spans="1:26" ht="15.75" customHeight="1" x14ac:dyDescent="0.25">
      <c r="A118" s="6">
        <v>110</v>
      </c>
      <c r="B118" s="7" t="s">
        <v>274</v>
      </c>
      <c r="C118" s="8">
        <f>I118*'sazba bodu'!$B$2</f>
        <v>189</v>
      </c>
      <c r="D118" s="8">
        <f t="shared" si="2"/>
        <v>217.35</v>
      </c>
      <c r="E118" s="9" t="s">
        <v>96</v>
      </c>
      <c r="F118" s="10">
        <v>110016</v>
      </c>
      <c r="G118" s="7" t="s">
        <v>275</v>
      </c>
      <c r="H118" s="7">
        <v>93159</v>
      </c>
      <c r="I118" s="13">
        <f>VLOOKUP(H118,zdroj_vykony!$A$1:$E$1265,5,FALSE)</f>
        <v>189</v>
      </c>
      <c r="J118" s="11" t="s">
        <v>276</v>
      </c>
      <c r="K118" s="7"/>
      <c r="L118" s="7"/>
      <c r="M118" s="7"/>
      <c r="N118" s="7"/>
      <c r="O118" s="7"/>
      <c r="P118" s="7"/>
      <c r="Q118" s="7"/>
      <c r="R118" s="7"/>
      <c r="S118" s="7"/>
      <c r="T118" s="7"/>
      <c r="U118" s="7"/>
      <c r="V118" s="7"/>
      <c r="W118" s="7"/>
      <c r="X118" s="7"/>
      <c r="Y118" s="7"/>
      <c r="Z118" s="7"/>
    </row>
    <row r="119" spans="1:26" ht="15.75" customHeight="1" x14ac:dyDescent="0.25">
      <c r="A119" s="6">
        <v>222</v>
      </c>
      <c r="B119" s="7" t="s">
        <v>274</v>
      </c>
      <c r="C119" s="8">
        <f>I119*'sazba bodu'!$B$2</f>
        <v>189</v>
      </c>
      <c r="D119" s="8">
        <f t="shared" si="2"/>
        <v>217.35</v>
      </c>
      <c r="E119" s="9" t="s">
        <v>24</v>
      </c>
      <c r="F119" s="10">
        <v>122020</v>
      </c>
      <c r="G119" s="7" t="s">
        <v>277</v>
      </c>
      <c r="H119" s="7">
        <v>93159</v>
      </c>
      <c r="I119" s="13">
        <f>VLOOKUP(H119,zdroj_vykony!$A$1:$E$1265,5,FALSE)</f>
        <v>189</v>
      </c>
      <c r="J119" s="11" t="s">
        <v>278</v>
      </c>
      <c r="K119" s="7"/>
      <c r="L119" s="7"/>
      <c r="M119" s="7"/>
      <c r="N119" s="7"/>
      <c r="O119" s="7"/>
      <c r="P119" s="7"/>
      <c r="Q119" s="7"/>
      <c r="R119" s="7"/>
      <c r="S119" s="7"/>
      <c r="T119" s="7"/>
      <c r="U119" s="7"/>
      <c r="V119" s="7"/>
      <c r="W119" s="7"/>
      <c r="X119" s="7"/>
      <c r="Y119" s="7"/>
      <c r="Z119" s="7"/>
    </row>
    <row r="120" spans="1:26" ht="15.75" customHeight="1" x14ac:dyDescent="0.25">
      <c r="A120" s="6">
        <v>83</v>
      </c>
      <c r="B120" s="7" t="s">
        <v>279</v>
      </c>
      <c r="C120" s="8">
        <f>I120*'sazba bodu'!$B$2</f>
        <v>495</v>
      </c>
      <c r="D120" s="8">
        <f t="shared" si="2"/>
        <v>569.25</v>
      </c>
      <c r="E120" s="9" t="s">
        <v>19</v>
      </c>
      <c r="F120" s="10">
        <v>109006</v>
      </c>
      <c r="G120" s="7" t="s">
        <v>279</v>
      </c>
      <c r="H120" s="7">
        <v>81235</v>
      </c>
      <c r="I120" s="13">
        <f>VLOOKUP(H120,zdroj_vykony!$A$1:$E$1265,5,FALSE)</f>
        <v>495</v>
      </c>
      <c r="J120" s="7"/>
      <c r="K120" s="7"/>
      <c r="L120" s="7"/>
      <c r="M120" s="12"/>
      <c r="N120" s="12"/>
      <c r="O120" s="12"/>
      <c r="P120" s="12"/>
      <c r="Q120" s="12"/>
      <c r="R120" s="12"/>
      <c r="S120" s="12"/>
      <c r="T120" s="12"/>
      <c r="U120" s="12"/>
      <c r="V120" s="12"/>
      <c r="W120" s="12"/>
      <c r="X120" s="12"/>
      <c r="Y120" s="12"/>
      <c r="Z120" s="12"/>
    </row>
    <row r="121" spans="1:26" ht="15.75" customHeight="1" x14ac:dyDescent="0.25">
      <c r="A121" s="6">
        <v>176</v>
      </c>
      <c r="B121" s="15" t="s">
        <v>280</v>
      </c>
      <c r="C121" s="16">
        <f>I121*'sazba bodu'!$B$2</f>
        <v>91</v>
      </c>
      <c r="D121" s="16">
        <f t="shared" si="2"/>
        <v>104.64999999999999</v>
      </c>
      <c r="E121" s="17" t="s">
        <v>44</v>
      </c>
      <c r="F121" s="6">
        <v>118011</v>
      </c>
      <c r="G121" s="15" t="s">
        <v>281</v>
      </c>
      <c r="H121" s="15">
        <v>96415</v>
      </c>
      <c r="I121" s="15">
        <v>91</v>
      </c>
      <c r="J121" s="15"/>
      <c r="K121" s="15"/>
      <c r="L121" s="15"/>
      <c r="M121" s="15"/>
      <c r="N121" s="15"/>
      <c r="O121" s="15"/>
      <c r="P121" s="15"/>
      <c r="Q121" s="15"/>
      <c r="R121" s="15"/>
      <c r="S121" s="15"/>
      <c r="T121" s="15"/>
      <c r="U121" s="15"/>
      <c r="V121" s="15"/>
      <c r="W121" s="15"/>
      <c r="X121" s="15"/>
      <c r="Y121" s="15"/>
      <c r="Z121" s="15"/>
    </row>
    <row r="122" spans="1:26" ht="15.75" customHeight="1" x14ac:dyDescent="0.25">
      <c r="A122" s="6">
        <v>123</v>
      </c>
      <c r="B122" s="28" t="s">
        <v>282</v>
      </c>
      <c r="C122" s="8">
        <f>I122*'sazba bodu'!$B$2</f>
        <v>347</v>
      </c>
      <c r="D122" s="8">
        <f t="shared" si="2"/>
        <v>399.04999999999995</v>
      </c>
      <c r="E122" s="9" t="s">
        <v>283</v>
      </c>
      <c r="F122" s="10">
        <v>111001</v>
      </c>
      <c r="G122" s="7" t="s">
        <v>284</v>
      </c>
      <c r="H122" s="7">
        <v>82077</v>
      </c>
      <c r="I122" s="13">
        <f>VLOOKUP(H122,zdroj_vykony!$A$1:$E$1265,5,FALSE)</f>
        <v>347</v>
      </c>
      <c r="J122" s="27" t="s">
        <v>285</v>
      </c>
      <c r="K122" s="7"/>
      <c r="L122" s="7"/>
      <c r="M122" s="12"/>
      <c r="N122" s="12"/>
      <c r="O122" s="12"/>
      <c r="P122" s="12"/>
      <c r="Q122" s="12"/>
      <c r="R122" s="12"/>
      <c r="S122" s="12"/>
      <c r="T122" s="12"/>
      <c r="U122" s="12"/>
      <c r="V122" s="12"/>
      <c r="W122" s="12"/>
      <c r="X122" s="12"/>
      <c r="Y122" s="12"/>
      <c r="Z122" s="12"/>
    </row>
    <row r="123" spans="1:26" ht="15.75" customHeight="1" x14ac:dyDescent="0.25">
      <c r="A123" s="6">
        <v>29</v>
      </c>
      <c r="B123" s="7" t="s">
        <v>286</v>
      </c>
      <c r="C123" s="8">
        <f>I123*'sazba bodu'!$B$2</f>
        <v>483</v>
      </c>
      <c r="D123" s="8">
        <f t="shared" si="2"/>
        <v>555.44999999999993</v>
      </c>
      <c r="E123" s="9" t="s">
        <v>117</v>
      </c>
      <c r="F123" s="10">
        <v>105005</v>
      </c>
      <c r="G123" s="7" t="s">
        <v>287</v>
      </c>
      <c r="H123" s="7">
        <v>81461</v>
      </c>
      <c r="I123" s="13">
        <f>VLOOKUP(H123,zdroj_vykony!$A$1:$E$1265,5,FALSE)</f>
        <v>483</v>
      </c>
      <c r="J123" s="11" t="s">
        <v>288</v>
      </c>
      <c r="K123" s="7"/>
      <c r="L123" s="7"/>
      <c r="M123" s="7"/>
      <c r="N123" s="7"/>
      <c r="O123" s="7"/>
      <c r="P123" s="7"/>
      <c r="Q123" s="7"/>
      <c r="R123" s="7"/>
      <c r="S123" s="7"/>
      <c r="T123" s="7"/>
      <c r="U123" s="7"/>
      <c r="V123" s="7"/>
      <c r="W123" s="7"/>
      <c r="X123" s="7"/>
      <c r="Y123" s="7"/>
      <c r="Z123" s="7"/>
    </row>
    <row r="124" spans="1:26" ht="15.75" customHeight="1" x14ac:dyDescent="0.25">
      <c r="A124" s="6">
        <v>178</v>
      </c>
      <c r="B124" s="15" t="s">
        <v>289</v>
      </c>
      <c r="C124" s="16">
        <f>I124*'sazba bodu'!$B$2</f>
        <v>230</v>
      </c>
      <c r="D124" s="16">
        <f t="shared" si="2"/>
        <v>264.5</v>
      </c>
      <c r="E124" s="17" t="s">
        <v>108</v>
      </c>
      <c r="F124" s="6">
        <v>118013</v>
      </c>
      <c r="G124" s="15" t="s">
        <v>290</v>
      </c>
      <c r="H124" s="15">
        <v>22131</v>
      </c>
      <c r="I124" s="18">
        <f>VLOOKUP(H124,zdroj_vykony!$A$1:$E$1265,5,FALSE)</f>
        <v>230</v>
      </c>
      <c r="J124" s="15"/>
      <c r="K124" s="15"/>
      <c r="L124" s="15"/>
      <c r="M124" s="15"/>
      <c r="N124" s="15"/>
      <c r="O124" s="15"/>
      <c r="P124" s="15"/>
      <c r="Q124" s="15"/>
      <c r="R124" s="15"/>
      <c r="S124" s="15"/>
      <c r="T124" s="15"/>
      <c r="U124" s="15"/>
      <c r="V124" s="15"/>
      <c r="W124" s="15"/>
      <c r="X124" s="15"/>
      <c r="Y124" s="15"/>
      <c r="Z124" s="15"/>
    </row>
    <row r="125" spans="1:26" ht="15.75" customHeight="1" x14ac:dyDescent="0.25">
      <c r="A125" s="6">
        <v>25</v>
      </c>
      <c r="B125" s="7" t="s">
        <v>291</v>
      </c>
      <c r="C125" s="8">
        <f>I125*'sazba bodu'!$B$2</f>
        <v>23</v>
      </c>
      <c r="D125" s="8">
        <f t="shared" si="2"/>
        <v>26.45</v>
      </c>
      <c r="E125" s="9" t="s">
        <v>117</v>
      </c>
      <c r="F125" s="10">
        <v>105001</v>
      </c>
      <c r="G125" s="7" t="s">
        <v>292</v>
      </c>
      <c r="H125" s="7">
        <v>81471</v>
      </c>
      <c r="I125" s="13">
        <f>VLOOKUP(H125,zdroj_vykony!$A$1:$E$1265,5,FALSE)</f>
        <v>23</v>
      </c>
      <c r="J125" s="7"/>
      <c r="K125" s="7"/>
      <c r="L125" s="7"/>
      <c r="M125" s="7"/>
      <c r="N125" s="7"/>
      <c r="O125" s="7"/>
      <c r="P125" s="7"/>
      <c r="Q125" s="7"/>
      <c r="R125" s="7"/>
      <c r="S125" s="7"/>
      <c r="T125" s="7"/>
      <c r="U125" s="7"/>
      <c r="V125" s="7"/>
      <c r="W125" s="7"/>
      <c r="X125" s="7"/>
      <c r="Y125" s="7"/>
      <c r="Z125" s="7"/>
    </row>
    <row r="126" spans="1:26" ht="15.75" customHeight="1" x14ac:dyDescent="0.25">
      <c r="A126" s="6">
        <v>26</v>
      </c>
      <c r="B126" s="7" t="s">
        <v>293</v>
      </c>
      <c r="C126" s="8">
        <f>I126*'sazba bodu'!$B$2</f>
        <v>50</v>
      </c>
      <c r="D126" s="8">
        <f t="shared" si="2"/>
        <v>57.499999999999993</v>
      </c>
      <c r="E126" s="9" t="s">
        <v>117</v>
      </c>
      <c r="F126" s="10">
        <v>105002</v>
      </c>
      <c r="G126" s="7" t="s">
        <v>294</v>
      </c>
      <c r="H126" s="7">
        <v>81473</v>
      </c>
      <c r="I126" s="13">
        <f>VLOOKUP(H126,zdroj_vykony!$A$1:$E$1265,5,FALSE)</f>
        <v>50</v>
      </c>
      <c r="J126" s="11" t="s">
        <v>295</v>
      </c>
      <c r="K126" s="7"/>
      <c r="L126" s="7"/>
      <c r="M126" s="7"/>
      <c r="N126" s="7"/>
      <c r="O126" s="7"/>
      <c r="P126" s="7"/>
      <c r="Q126" s="7"/>
      <c r="R126" s="7"/>
      <c r="S126" s="7"/>
      <c r="T126" s="7"/>
      <c r="U126" s="7"/>
      <c r="V126" s="7"/>
      <c r="W126" s="7"/>
      <c r="X126" s="7"/>
      <c r="Y126" s="7"/>
      <c r="Z126" s="7"/>
    </row>
    <row r="127" spans="1:26" ht="15.75" customHeight="1" x14ac:dyDescent="0.25">
      <c r="A127" s="6">
        <v>27</v>
      </c>
      <c r="B127" s="7" t="s">
        <v>296</v>
      </c>
      <c r="C127" s="8">
        <f>I127*'sazba bodu'!$B$2</f>
        <v>60</v>
      </c>
      <c r="D127" s="8">
        <f t="shared" si="2"/>
        <v>69</v>
      </c>
      <c r="E127" s="9" t="s">
        <v>117</v>
      </c>
      <c r="F127" s="10">
        <v>105003</v>
      </c>
      <c r="G127" s="7" t="s">
        <v>297</v>
      </c>
      <c r="H127" s="7">
        <v>81527</v>
      </c>
      <c r="I127" s="13">
        <f>VLOOKUP(H127,zdroj_vykony!$A$1:$E$1265,5,FALSE)</f>
        <v>60</v>
      </c>
      <c r="J127" s="11" t="s">
        <v>298</v>
      </c>
      <c r="K127" s="7"/>
      <c r="L127" s="7"/>
      <c r="M127" s="7"/>
      <c r="N127" s="7"/>
      <c r="O127" s="7"/>
      <c r="P127" s="7"/>
      <c r="Q127" s="7"/>
      <c r="R127" s="7"/>
      <c r="S127" s="7"/>
      <c r="T127" s="7"/>
      <c r="U127" s="7"/>
      <c r="V127" s="7"/>
      <c r="W127" s="7"/>
      <c r="X127" s="7"/>
      <c r="Y127" s="7"/>
      <c r="Z127" s="7"/>
    </row>
    <row r="128" spans="1:26" ht="15.75" customHeight="1" x14ac:dyDescent="0.25">
      <c r="A128" s="6">
        <v>21</v>
      </c>
      <c r="B128" s="7" t="s">
        <v>299</v>
      </c>
      <c r="C128" s="8">
        <f>I128*'sazba bodu'!$B$2</f>
        <v>17</v>
      </c>
      <c r="D128" s="8">
        <f t="shared" si="2"/>
        <v>19.549999999999997</v>
      </c>
      <c r="E128" s="9" t="s">
        <v>42</v>
      </c>
      <c r="F128" s="10">
        <v>103009</v>
      </c>
      <c r="G128" s="7" t="s">
        <v>300</v>
      </c>
      <c r="H128" s="7">
        <v>81475</v>
      </c>
      <c r="I128" s="13">
        <f>VLOOKUP(H128,zdroj_vykony!$A$1:$E$1265,5,FALSE)</f>
        <v>17</v>
      </c>
      <c r="J128" s="7"/>
      <c r="K128" s="7"/>
      <c r="L128" s="7"/>
      <c r="M128" s="7"/>
      <c r="N128" s="7"/>
      <c r="O128" s="7"/>
      <c r="P128" s="7"/>
      <c r="Q128" s="7"/>
      <c r="R128" s="7"/>
      <c r="S128" s="7"/>
      <c r="T128" s="7"/>
      <c r="U128" s="7"/>
      <c r="V128" s="7"/>
      <c r="W128" s="7"/>
      <c r="X128" s="7"/>
      <c r="Y128" s="7"/>
      <c r="Z128" s="7"/>
    </row>
    <row r="129" spans="1:26" ht="15.75" customHeight="1" x14ac:dyDescent="0.25">
      <c r="A129" s="6">
        <v>35</v>
      </c>
      <c r="B129" s="7" t="s">
        <v>301</v>
      </c>
      <c r="C129" s="8">
        <f>I129*'sazba bodu'!$B$2</f>
        <v>1223</v>
      </c>
      <c r="D129" s="8">
        <f t="shared" si="2"/>
        <v>1406.4499999999998</v>
      </c>
      <c r="E129" s="9" t="s">
        <v>21</v>
      </c>
      <c r="F129" s="10">
        <v>106003</v>
      </c>
      <c r="G129" s="7" t="s">
        <v>302</v>
      </c>
      <c r="H129" s="7">
        <v>91397</v>
      </c>
      <c r="I129" s="13">
        <f>VLOOKUP(H129,zdroj_vykony!$A$1:$E$1265,5,FALSE)</f>
        <v>1223</v>
      </c>
      <c r="J129" s="7"/>
      <c r="K129" s="7"/>
      <c r="L129" s="7"/>
      <c r="M129" s="12"/>
      <c r="N129" s="12"/>
      <c r="O129" s="12"/>
      <c r="P129" s="12"/>
      <c r="Q129" s="12"/>
      <c r="R129" s="12"/>
      <c r="S129" s="12"/>
      <c r="T129" s="12"/>
      <c r="U129" s="12"/>
      <c r="V129" s="12"/>
      <c r="W129" s="12"/>
      <c r="X129" s="12"/>
      <c r="Y129" s="12"/>
      <c r="Z129" s="12"/>
    </row>
    <row r="130" spans="1:26" ht="15.75" customHeight="1" x14ac:dyDescent="0.25">
      <c r="A130" s="6">
        <v>43</v>
      </c>
      <c r="B130" s="7" t="s">
        <v>303</v>
      </c>
      <c r="C130" s="8">
        <f>I130*'sazba bodu'!$B$2</f>
        <v>168</v>
      </c>
      <c r="D130" s="8">
        <f t="shared" si="2"/>
        <v>193.2</v>
      </c>
      <c r="E130" s="9" t="s">
        <v>21</v>
      </c>
      <c r="F130" s="10">
        <v>106011</v>
      </c>
      <c r="G130" s="7" t="s">
        <v>304</v>
      </c>
      <c r="H130" s="7">
        <v>91131</v>
      </c>
      <c r="I130" s="13">
        <f>VLOOKUP(H130,zdroj_vykony!$A$1:$E$1265,5,FALSE)</f>
        <v>168</v>
      </c>
      <c r="J130" s="11" t="s">
        <v>305</v>
      </c>
      <c r="K130" s="7"/>
      <c r="L130" s="7"/>
      <c r="M130" s="12"/>
      <c r="N130" s="12"/>
      <c r="O130" s="12"/>
      <c r="P130" s="12"/>
      <c r="Q130" s="12"/>
      <c r="R130" s="12"/>
      <c r="S130" s="12"/>
      <c r="T130" s="12"/>
      <c r="U130" s="12"/>
      <c r="V130" s="12"/>
      <c r="W130" s="12"/>
      <c r="X130" s="12"/>
      <c r="Y130" s="12"/>
      <c r="Z130" s="12"/>
    </row>
    <row r="131" spans="1:26" ht="15.75" customHeight="1" x14ac:dyDescent="0.25">
      <c r="A131" s="6">
        <v>46</v>
      </c>
      <c r="B131" s="7" t="s">
        <v>306</v>
      </c>
      <c r="C131" s="8">
        <f>I131*'sazba bodu'!$B$2</f>
        <v>595</v>
      </c>
      <c r="D131" s="8">
        <f t="shared" si="2"/>
        <v>684.25</v>
      </c>
      <c r="E131" s="9" t="s">
        <v>21</v>
      </c>
      <c r="F131" s="10">
        <v>106014</v>
      </c>
      <c r="G131" s="7" t="s">
        <v>307</v>
      </c>
      <c r="H131" s="7">
        <v>91233</v>
      </c>
      <c r="I131" s="13">
        <f>VLOOKUP(H131,zdroj_vykony!$A$1:$E$1265,5,FALSE)</f>
        <v>595</v>
      </c>
      <c r="J131" s="11" t="s">
        <v>305</v>
      </c>
      <c r="K131" s="7"/>
      <c r="L131" s="7"/>
      <c r="M131" s="12"/>
      <c r="N131" s="12"/>
      <c r="O131" s="12"/>
      <c r="P131" s="12"/>
      <c r="Q131" s="12"/>
      <c r="R131" s="12"/>
      <c r="S131" s="12"/>
      <c r="T131" s="12"/>
      <c r="U131" s="12"/>
      <c r="V131" s="12"/>
      <c r="W131" s="12"/>
      <c r="X131" s="12"/>
      <c r="Y131" s="12"/>
      <c r="Z131" s="12"/>
    </row>
    <row r="132" spans="1:26" ht="15.75" customHeight="1" x14ac:dyDescent="0.25">
      <c r="A132" s="6">
        <v>45</v>
      </c>
      <c r="B132" s="7" t="s">
        <v>308</v>
      </c>
      <c r="C132" s="8">
        <f>I132*'sazba bodu'!$B$2</f>
        <v>171</v>
      </c>
      <c r="D132" s="8">
        <f t="shared" si="2"/>
        <v>196.64999999999998</v>
      </c>
      <c r="E132" s="9" t="s">
        <v>21</v>
      </c>
      <c r="F132" s="10">
        <v>106013</v>
      </c>
      <c r="G132" s="7" t="s">
        <v>309</v>
      </c>
      <c r="H132" s="7">
        <v>91129</v>
      </c>
      <c r="I132" s="13">
        <f>VLOOKUP(H132,zdroj_vykony!$A$1:$E$1265,5,FALSE)</f>
        <v>171</v>
      </c>
      <c r="J132" s="11" t="s">
        <v>305</v>
      </c>
      <c r="K132" s="7"/>
      <c r="L132" s="7"/>
      <c r="M132" s="12"/>
      <c r="N132" s="12"/>
      <c r="O132" s="12"/>
      <c r="P132" s="12"/>
      <c r="Q132" s="12"/>
      <c r="R132" s="12"/>
      <c r="S132" s="12"/>
      <c r="T132" s="12"/>
      <c r="U132" s="12"/>
      <c r="V132" s="12"/>
      <c r="W132" s="12"/>
      <c r="X132" s="12"/>
      <c r="Y132" s="12"/>
      <c r="Z132" s="12"/>
    </row>
    <row r="133" spans="1:26" ht="15.75" customHeight="1" x14ac:dyDescent="0.25">
      <c r="A133" s="6">
        <v>44</v>
      </c>
      <c r="B133" s="7" t="s">
        <v>310</v>
      </c>
      <c r="C133" s="8">
        <f>I133*'sazba bodu'!$B$2</f>
        <v>174</v>
      </c>
      <c r="D133" s="8">
        <f t="shared" si="2"/>
        <v>200.1</v>
      </c>
      <c r="E133" s="9" t="s">
        <v>21</v>
      </c>
      <c r="F133" s="10">
        <v>106012</v>
      </c>
      <c r="G133" s="7" t="s">
        <v>311</v>
      </c>
      <c r="H133" s="7">
        <v>91133</v>
      </c>
      <c r="I133" s="13">
        <f>VLOOKUP(H133,zdroj_vykony!$A$1:$E$1265,5,FALSE)</f>
        <v>174</v>
      </c>
      <c r="J133" s="11" t="s">
        <v>305</v>
      </c>
      <c r="K133" s="7"/>
      <c r="L133" s="7"/>
      <c r="M133" s="12"/>
      <c r="N133" s="12"/>
      <c r="O133" s="12"/>
      <c r="P133" s="12"/>
      <c r="Q133" s="12"/>
      <c r="R133" s="12"/>
      <c r="S133" s="12"/>
      <c r="T133" s="12"/>
      <c r="U133" s="12"/>
      <c r="V133" s="12"/>
      <c r="W133" s="12"/>
      <c r="X133" s="12"/>
      <c r="Y133" s="12"/>
      <c r="Z133" s="12"/>
    </row>
    <row r="134" spans="1:26" ht="15.75" customHeight="1" x14ac:dyDescent="0.25">
      <c r="A134" s="6">
        <v>196</v>
      </c>
      <c r="B134" s="7" t="s">
        <v>312</v>
      </c>
      <c r="C134" s="8">
        <f>I134*'sazba bodu'!$B$2</f>
        <v>84</v>
      </c>
      <c r="D134" s="8">
        <f t="shared" si="2"/>
        <v>96.6</v>
      </c>
      <c r="E134" s="9" t="s">
        <v>62</v>
      </c>
      <c r="F134" s="10">
        <v>119014</v>
      </c>
      <c r="G134" s="7" t="s">
        <v>313</v>
      </c>
      <c r="H134" s="7">
        <v>96623</v>
      </c>
      <c r="I134" s="13">
        <f>VLOOKUP(H134,zdroj_vykony!$A$1:$E$1265,5,FALSE)</f>
        <v>84</v>
      </c>
      <c r="J134" s="7"/>
      <c r="K134" s="7"/>
      <c r="L134" s="7"/>
      <c r="M134" s="7"/>
      <c r="N134" s="7"/>
      <c r="O134" s="7"/>
      <c r="P134" s="7"/>
      <c r="Q134" s="7"/>
      <c r="R134" s="7"/>
      <c r="S134" s="7"/>
      <c r="T134" s="7"/>
      <c r="U134" s="7"/>
      <c r="V134" s="7"/>
      <c r="W134" s="7"/>
      <c r="X134" s="7"/>
      <c r="Y134" s="7"/>
      <c r="Z134" s="7"/>
    </row>
    <row r="135" spans="1:26" ht="15.75" customHeight="1" x14ac:dyDescent="0.25">
      <c r="A135" s="6">
        <v>183</v>
      </c>
      <c r="B135" s="7" t="s">
        <v>314</v>
      </c>
      <c r="C135" s="8">
        <f>I135*'sazba bodu'!$B$2</f>
        <v>84</v>
      </c>
      <c r="D135" s="8">
        <f t="shared" si="2"/>
        <v>96.6</v>
      </c>
      <c r="E135" s="9" t="s">
        <v>62</v>
      </c>
      <c r="F135" s="10">
        <v>119001</v>
      </c>
      <c r="G135" s="7" t="s">
        <v>315</v>
      </c>
      <c r="H135" s="7">
        <v>96623</v>
      </c>
      <c r="I135" s="13">
        <f>VLOOKUP(H135,zdroj_vykony!$A$1:$E$1265,5,FALSE)</f>
        <v>84</v>
      </c>
      <c r="J135" s="11" t="s">
        <v>316</v>
      </c>
      <c r="K135" s="7"/>
      <c r="L135" s="7"/>
      <c r="M135" s="7"/>
      <c r="N135" s="7"/>
      <c r="O135" s="7"/>
      <c r="P135" s="7"/>
      <c r="Q135" s="7"/>
      <c r="R135" s="7"/>
      <c r="S135" s="7"/>
      <c r="T135" s="7"/>
      <c r="U135" s="7"/>
      <c r="V135" s="7"/>
      <c r="W135" s="7"/>
      <c r="X135" s="7"/>
      <c r="Y135" s="7"/>
      <c r="Z135" s="7"/>
    </row>
    <row r="136" spans="1:26" ht="15.75" customHeight="1" x14ac:dyDescent="0.25">
      <c r="A136" s="6">
        <v>40</v>
      </c>
      <c r="B136" s="7" t="s">
        <v>317</v>
      </c>
      <c r="C136" s="8">
        <f>I136*'sazba bodu'!$B$2</f>
        <v>1038</v>
      </c>
      <c r="D136" s="8">
        <f t="shared" si="2"/>
        <v>1193.6999999999998</v>
      </c>
      <c r="E136" s="9" t="s">
        <v>21</v>
      </c>
      <c r="F136" s="10">
        <v>106008</v>
      </c>
      <c r="G136" s="7" t="s">
        <v>318</v>
      </c>
      <c r="H136" s="7">
        <v>91197</v>
      </c>
      <c r="I136" s="13">
        <f>VLOOKUP(H136,zdroj_vykony!$A$1:$E$1265,5,FALSE)</f>
        <v>1038</v>
      </c>
      <c r="K136" s="7"/>
      <c r="L136" s="7"/>
      <c r="M136" s="12"/>
      <c r="N136" s="12"/>
      <c r="O136" s="12"/>
      <c r="P136" s="12"/>
      <c r="Q136" s="12"/>
      <c r="R136" s="12"/>
      <c r="S136" s="12"/>
      <c r="T136" s="12"/>
      <c r="U136" s="12"/>
      <c r="V136" s="12"/>
      <c r="W136" s="12"/>
      <c r="X136" s="12"/>
      <c r="Y136" s="12"/>
      <c r="Z136" s="12"/>
    </row>
    <row r="137" spans="1:26" ht="15.75" customHeight="1" x14ac:dyDescent="0.25">
      <c r="A137" s="6">
        <v>61</v>
      </c>
      <c r="B137" s="7" t="s">
        <v>319</v>
      </c>
      <c r="C137" s="8">
        <f>I137*'sazba bodu'!$B$2</f>
        <v>159</v>
      </c>
      <c r="D137" s="8">
        <f t="shared" si="2"/>
        <v>182.85</v>
      </c>
      <c r="E137" s="9" t="s">
        <v>65</v>
      </c>
      <c r="F137" s="10">
        <v>107007</v>
      </c>
      <c r="G137" s="7" t="s">
        <v>320</v>
      </c>
      <c r="H137" s="7">
        <v>93161</v>
      </c>
      <c r="I137" s="13">
        <f>VLOOKUP(H137,zdroj_vykony!$A$1:$E$1265,5,FALSE)</f>
        <v>159</v>
      </c>
      <c r="J137" s="7"/>
      <c r="K137" s="7"/>
      <c r="L137" s="7"/>
      <c r="M137" s="7"/>
      <c r="N137" s="7"/>
      <c r="O137" s="7"/>
      <c r="P137" s="7"/>
      <c r="Q137" s="7"/>
      <c r="R137" s="7"/>
      <c r="S137" s="7"/>
      <c r="T137" s="7"/>
      <c r="U137" s="7"/>
      <c r="V137" s="7"/>
      <c r="W137" s="7"/>
      <c r="X137" s="7"/>
      <c r="Y137" s="7"/>
      <c r="Z137" s="7"/>
    </row>
    <row r="138" spans="1:26" ht="15.75" customHeight="1" x14ac:dyDescent="0.25">
      <c r="A138" s="6">
        <v>7</v>
      </c>
      <c r="B138" s="7" t="s">
        <v>321</v>
      </c>
      <c r="C138" s="8">
        <f>I138*'sazba bodu'!$B$2</f>
        <v>22</v>
      </c>
      <c r="D138" s="8">
        <f t="shared" si="2"/>
        <v>25.299999999999997</v>
      </c>
      <c r="E138" s="9" t="s">
        <v>158</v>
      </c>
      <c r="F138" s="10">
        <v>102002</v>
      </c>
      <c r="G138" s="7" t="s">
        <v>321</v>
      </c>
      <c r="H138" s="7">
        <v>81393</v>
      </c>
      <c r="I138" s="13">
        <f>VLOOKUP(H138,zdroj_vykony!$A$1:$E$1265,5,FALSE)</f>
        <v>22</v>
      </c>
      <c r="J138" s="11" t="s">
        <v>322</v>
      </c>
      <c r="K138" s="7"/>
      <c r="L138" s="7"/>
      <c r="M138" s="7"/>
      <c r="N138" s="7"/>
      <c r="O138" s="7"/>
      <c r="P138" s="7"/>
      <c r="Q138" s="7"/>
      <c r="R138" s="7"/>
      <c r="S138" s="7"/>
      <c r="T138" s="7"/>
      <c r="U138" s="7"/>
      <c r="V138" s="7"/>
      <c r="W138" s="7"/>
      <c r="X138" s="7"/>
      <c r="Y138" s="7"/>
      <c r="Z138" s="7"/>
    </row>
    <row r="139" spans="1:26" ht="15.75" customHeight="1" x14ac:dyDescent="0.25">
      <c r="A139" s="6">
        <v>217</v>
      </c>
      <c r="B139" s="7" t="s">
        <v>323</v>
      </c>
      <c r="C139" s="8">
        <f>I139*'sazba bodu'!$B$2</f>
        <v>22</v>
      </c>
      <c r="D139" s="8">
        <f t="shared" si="2"/>
        <v>25.299999999999997</v>
      </c>
      <c r="E139" s="9" t="s">
        <v>24</v>
      </c>
      <c r="F139" s="10">
        <v>122015</v>
      </c>
      <c r="G139" s="7" t="s">
        <v>324</v>
      </c>
      <c r="H139" s="7">
        <v>81393</v>
      </c>
      <c r="I139" s="13">
        <f>VLOOKUP(H139,zdroj_vykony!$A$1:$E$1265,5,FALSE)</f>
        <v>22</v>
      </c>
      <c r="J139" s="11" t="s">
        <v>325</v>
      </c>
      <c r="K139" s="7"/>
      <c r="L139" s="7"/>
      <c r="M139" s="7"/>
      <c r="N139" s="7"/>
      <c r="O139" s="7"/>
      <c r="P139" s="7"/>
      <c r="Q139" s="7"/>
      <c r="R139" s="7"/>
      <c r="S139" s="7"/>
      <c r="T139" s="7"/>
      <c r="U139" s="7"/>
      <c r="V139" s="7"/>
      <c r="W139" s="7"/>
      <c r="X139" s="7"/>
      <c r="Y139" s="7"/>
      <c r="Z139" s="7"/>
    </row>
    <row r="140" spans="1:26" ht="15.75" customHeight="1" x14ac:dyDescent="0.25">
      <c r="A140" s="6">
        <v>130</v>
      </c>
      <c r="B140" s="7" t="s">
        <v>326</v>
      </c>
      <c r="C140" s="8">
        <f>I140*'sazba bodu'!$B$2</f>
        <v>364</v>
      </c>
      <c r="D140" s="8">
        <f t="shared" si="2"/>
        <v>418.59999999999997</v>
      </c>
      <c r="E140" s="9" t="s">
        <v>136</v>
      </c>
      <c r="F140" s="10">
        <v>112004</v>
      </c>
      <c r="G140" s="7" t="s">
        <v>327</v>
      </c>
      <c r="H140" s="7">
        <v>93141</v>
      </c>
      <c r="I140" s="13">
        <f>VLOOKUP(H140,zdroj_vykony!$A$1:$E$1265,5,FALSE)</f>
        <v>364</v>
      </c>
      <c r="J140" s="7"/>
      <c r="K140" s="7"/>
      <c r="L140" s="7"/>
      <c r="M140" s="12"/>
      <c r="N140" s="12"/>
      <c r="O140" s="12"/>
      <c r="P140" s="12"/>
      <c r="Q140" s="12"/>
      <c r="R140" s="12"/>
      <c r="S140" s="12"/>
      <c r="T140" s="12"/>
      <c r="U140" s="12"/>
      <c r="V140" s="12"/>
      <c r="W140" s="12"/>
      <c r="X140" s="12"/>
      <c r="Y140" s="12"/>
      <c r="Z140" s="12"/>
    </row>
    <row r="141" spans="1:26" ht="15.75" customHeight="1" x14ac:dyDescent="0.25">
      <c r="A141" s="6">
        <v>231</v>
      </c>
      <c r="B141" s="7" t="s">
        <v>328</v>
      </c>
      <c r="C141" s="8">
        <f>I141*'sazba bodu'!$B$2</f>
        <v>449</v>
      </c>
      <c r="D141" s="8">
        <f t="shared" si="2"/>
        <v>516.34999999999991</v>
      </c>
      <c r="E141" s="9" t="s">
        <v>34</v>
      </c>
      <c r="F141" s="10">
        <v>124002</v>
      </c>
      <c r="G141" s="7" t="s">
        <v>329</v>
      </c>
      <c r="H141" s="7">
        <v>99151</v>
      </c>
      <c r="I141" s="13">
        <f>VLOOKUP(H141,zdroj_vykony!$A$1:$E$1265,5,FALSE)</f>
        <v>449</v>
      </c>
      <c r="J141" s="11" t="s">
        <v>51</v>
      </c>
      <c r="K141" s="7"/>
      <c r="L141" s="7"/>
      <c r="M141" s="7"/>
      <c r="N141" s="7"/>
      <c r="O141" s="7"/>
      <c r="P141" s="7"/>
      <c r="Q141" s="7"/>
      <c r="R141" s="7"/>
      <c r="S141" s="7"/>
      <c r="T141" s="7"/>
      <c r="U141" s="7"/>
      <c r="V141" s="7"/>
      <c r="W141" s="7"/>
      <c r="X141" s="7"/>
      <c r="Y141" s="7"/>
      <c r="Z141" s="7"/>
    </row>
    <row r="142" spans="1:26" ht="15.75" customHeight="1" x14ac:dyDescent="0.25">
      <c r="A142" s="6">
        <v>236</v>
      </c>
      <c r="B142" s="7" t="s">
        <v>330</v>
      </c>
      <c r="C142" s="8">
        <f>I142*'sazba bodu'!$B$2</f>
        <v>449</v>
      </c>
      <c r="D142" s="8">
        <f t="shared" si="2"/>
        <v>516.34999999999991</v>
      </c>
      <c r="E142" s="9" t="s">
        <v>34</v>
      </c>
      <c r="F142" s="10">
        <v>124007</v>
      </c>
      <c r="G142" s="7" t="s">
        <v>331</v>
      </c>
      <c r="H142" s="7">
        <v>99151</v>
      </c>
      <c r="I142" s="13">
        <f>VLOOKUP(H142,zdroj_vykony!$A$1:$E$1265,5,FALSE)</f>
        <v>449</v>
      </c>
      <c r="J142" s="11" t="s">
        <v>51</v>
      </c>
      <c r="K142" s="7"/>
      <c r="L142" s="7"/>
      <c r="M142" s="7"/>
      <c r="N142" s="7"/>
      <c r="O142" s="7"/>
      <c r="P142" s="7"/>
      <c r="Q142" s="7"/>
      <c r="R142" s="7"/>
      <c r="S142" s="7"/>
      <c r="T142" s="7"/>
      <c r="U142" s="7"/>
      <c r="V142" s="7"/>
      <c r="W142" s="7"/>
      <c r="X142" s="7"/>
      <c r="Y142" s="7"/>
      <c r="Z142" s="7"/>
    </row>
    <row r="143" spans="1:26" ht="15.75" customHeight="1" x14ac:dyDescent="0.25">
      <c r="A143" s="6">
        <v>115</v>
      </c>
      <c r="B143" s="7" t="s">
        <v>332</v>
      </c>
      <c r="C143" s="8">
        <f>I143*'sazba bodu'!$B$2</f>
        <v>189</v>
      </c>
      <c r="D143" s="8">
        <f t="shared" si="2"/>
        <v>217.35</v>
      </c>
      <c r="E143" s="9" t="s">
        <v>96</v>
      </c>
      <c r="F143" s="10">
        <v>110021</v>
      </c>
      <c r="G143" s="7" t="s">
        <v>333</v>
      </c>
      <c r="H143" s="7">
        <v>93131</v>
      </c>
      <c r="I143" s="13">
        <f>VLOOKUP(H143,zdroj_vykony!$A$1:$E$1265,5,FALSE)</f>
        <v>189</v>
      </c>
      <c r="J143" s="7"/>
      <c r="K143" s="7"/>
      <c r="L143" s="7"/>
      <c r="M143" s="7"/>
      <c r="N143" s="7"/>
      <c r="O143" s="7"/>
      <c r="P143" s="7"/>
      <c r="Q143" s="7"/>
      <c r="R143" s="7"/>
      <c r="S143" s="7"/>
      <c r="T143" s="7"/>
      <c r="U143" s="7"/>
      <c r="V143" s="7"/>
      <c r="W143" s="7"/>
      <c r="X143" s="7"/>
      <c r="Y143" s="7"/>
      <c r="Z143" s="7"/>
    </row>
    <row r="144" spans="1:26" ht="15.75" customHeight="1" x14ac:dyDescent="0.25">
      <c r="A144" s="6">
        <v>223</v>
      </c>
      <c r="B144" s="7" t="s">
        <v>334</v>
      </c>
      <c r="C144" s="8">
        <f>I144*'sazba bodu'!$B$2</f>
        <v>189</v>
      </c>
      <c r="D144" s="8">
        <f t="shared" si="2"/>
        <v>217.35</v>
      </c>
      <c r="E144" s="9" t="s">
        <v>24</v>
      </c>
      <c r="F144" s="10">
        <v>122021</v>
      </c>
      <c r="G144" s="7" t="s">
        <v>335</v>
      </c>
      <c r="H144" s="7">
        <v>93131</v>
      </c>
      <c r="I144" s="13">
        <f>VLOOKUP(H144,zdroj_vykony!$A$1:$E$1265,5,FALSE)</f>
        <v>189</v>
      </c>
      <c r="J144" s="11"/>
      <c r="K144" s="7"/>
      <c r="L144" s="7"/>
      <c r="M144" s="7"/>
      <c r="N144" s="7"/>
      <c r="O144" s="7"/>
      <c r="P144" s="7"/>
      <c r="Q144" s="7"/>
      <c r="R144" s="7"/>
      <c r="S144" s="7"/>
      <c r="T144" s="7"/>
      <c r="U144" s="7"/>
      <c r="V144" s="7"/>
      <c r="W144" s="7"/>
      <c r="X144" s="7"/>
      <c r="Y144" s="7"/>
      <c r="Z144" s="7"/>
    </row>
    <row r="145" spans="1:26" ht="15.75" customHeight="1" x14ac:dyDescent="0.25">
      <c r="A145" s="6">
        <v>116</v>
      </c>
      <c r="B145" s="7" t="s">
        <v>336</v>
      </c>
      <c r="C145" s="8">
        <f>I145*'sazba bodu'!$B$2</f>
        <v>189</v>
      </c>
      <c r="D145" s="8">
        <f t="shared" si="2"/>
        <v>217.35</v>
      </c>
      <c r="E145" s="9" t="s">
        <v>96</v>
      </c>
      <c r="F145" s="10">
        <v>110023</v>
      </c>
      <c r="G145" s="7" t="s">
        <v>337</v>
      </c>
      <c r="H145" s="7">
        <v>93131</v>
      </c>
      <c r="I145" s="13">
        <f>VLOOKUP(H145,zdroj_vykony!$A$1:$E$1265,5,FALSE)</f>
        <v>189</v>
      </c>
      <c r="J145" s="7"/>
      <c r="K145" s="7"/>
      <c r="L145" s="7"/>
      <c r="M145" s="7"/>
      <c r="N145" s="7"/>
      <c r="O145" s="7"/>
      <c r="P145" s="7"/>
      <c r="Q145" s="7"/>
      <c r="R145" s="7"/>
      <c r="S145" s="7"/>
      <c r="T145" s="7"/>
      <c r="U145" s="7"/>
      <c r="V145" s="7"/>
      <c r="W145" s="7"/>
      <c r="X145" s="7"/>
      <c r="Y145" s="7"/>
      <c r="Z145" s="7"/>
    </row>
    <row r="146" spans="1:26" ht="15.75" customHeight="1" x14ac:dyDescent="0.25">
      <c r="A146" s="6">
        <v>2</v>
      </c>
      <c r="B146" s="7" t="s">
        <v>338</v>
      </c>
      <c r="C146" s="8">
        <f>I146*'sazba bodu'!$B$2</f>
        <v>17</v>
      </c>
      <c r="D146" s="8">
        <f t="shared" si="2"/>
        <v>19.549999999999997</v>
      </c>
      <c r="E146" s="9" t="s">
        <v>200</v>
      </c>
      <c r="F146" s="10">
        <v>101002</v>
      </c>
      <c r="G146" s="7" t="s">
        <v>339</v>
      </c>
      <c r="H146" s="7">
        <v>81499</v>
      </c>
      <c r="I146" s="13">
        <f>VLOOKUP(H146,zdroj_vykony!$A$1:$E$1265,5,FALSE)</f>
        <v>17</v>
      </c>
      <c r="J146" s="7"/>
      <c r="K146" s="7"/>
      <c r="L146" s="7"/>
      <c r="M146" s="7"/>
      <c r="N146" s="7"/>
      <c r="O146" s="7"/>
      <c r="P146" s="7"/>
      <c r="Q146" s="7"/>
      <c r="R146" s="7"/>
      <c r="S146" s="7"/>
      <c r="T146" s="7"/>
      <c r="U146" s="7"/>
      <c r="V146" s="7"/>
      <c r="W146" s="7"/>
      <c r="X146" s="7"/>
      <c r="Y146" s="7"/>
      <c r="Z146" s="7"/>
    </row>
    <row r="147" spans="1:26" ht="15.75" customHeight="1" x14ac:dyDescent="0.25">
      <c r="A147" s="6">
        <v>210</v>
      </c>
      <c r="B147" s="7" t="s">
        <v>340</v>
      </c>
      <c r="C147" s="8">
        <f>I147*'sazba bodu'!$B$2</f>
        <v>17</v>
      </c>
      <c r="D147" s="8">
        <f t="shared" si="2"/>
        <v>19.549999999999997</v>
      </c>
      <c r="E147" s="9" t="s">
        <v>24</v>
      </c>
      <c r="F147" s="10">
        <v>122008</v>
      </c>
      <c r="G147" s="7" t="s">
        <v>341</v>
      </c>
      <c r="H147" s="7">
        <v>81499</v>
      </c>
      <c r="I147" s="13">
        <f>VLOOKUP(H147,zdroj_vykony!$A$1:$E$1265,5,FALSE)</f>
        <v>17</v>
      </c>
      <c r="J147" s="7"/>
      <c r="K147" s="7"/>
      <c r="L147" s="7"/>
      <c r="M147" s="7"/>
      <c r="N147" s="7"/>
      <c r="O147" s="7"/>
      <c r="P147" s="7"/>
      <c r="Q147" s="7"/>
      <c r="R147" s="7"/>
      <c r="S147" s="7"/>
      <c r="T147" s="7"/>
      <c r="U147" s="7"/>
      <c r="V147" s="7"/>
      <c r="W147" s="7"/>
      <c r="X147" s="7"/>
      <c r="Y147" s="7"/>
      <c r="Z147" s="7"/>
    </row>
    <row r="148" spans="1:26" ht="15.75" customHeight="1" x14ac:dyDescent="0.25">
      <c r="A148" s="6">
        <v>167</v>
      </c>
      <c r="B148" s="7" t="s">
        <v>342</v>
      </c>
      <c r="C148" s="8">
        <f>I148*'sazba bodu'!$B$2</f>
        <v>26</v>
      </c>
      <c r="D148" s="8">
        <f t="shared" si="2"/>
        <v>29.9</v>
      </c>
      <c r="E148" s="9" t="s">
        <v>343</v>
      </c>
      <c r="F148" s="10">
        <v>118000</v>
      </c>
      <c r="G148" s="7" t="s">
        <v>344</v>
      </c>
      <c r="H148" s="7">
        <v>96163</v>
      </c>
      <c r="I148" s="13">
        <f>VLOOKUP(H148,zdroj_vykony!$A$1:$E$1265,5,FALSE)</f>
        <v>26</v>
      </c>
      <c r="J148" s="15"/>
      <c r="K148" s="15"/>
      <c r="L148" s="15"/>
      <c r="M148" s="15"/>
      <c r="N148" s="15"/>
      <c r="O148" s="15"/>
      <c r="P148" s="15"/>
      <c r="Q148" s="15"/>
      <c r="R148" s="15"/>
      <c r="S148" s="15"/>
      <c r="T148" s="15"/>
      <c r="U148" s="15"/>
      <c r="V148" s="15"/>
      <c r="W148" s="15"/>
      <c r="X148" s="15"/>
      <c r="Y148" s="15"/>
      <c r="Z148" s="15"/>
    </row>
    <row r="149" spans="1:26" ht="15.75" customHeight="1" x14ac:dyDescent="0.25">
      <c r="A149" s="6">
        <v>168</v>
      </c>
      <c r="B149" s="7" t="s">
        <v>345</v>
      </c>
      <c r="C149" s="8">
        <f>I149*'sazba bodu'!$B$2</f>
        <v>65</v>
      </c>
      <c r="D149" s="8">
        <f t="shared" si="2"/>
        <v>74.75</v>
      </c>
      <c r="E149" s="9" t="s">
        <v>343</v>
      </c>
      <c r="F149" s="10">
        <v>118001</v>
      </c>
      <c r="G149" s="7" t="s">
        <v>346</v>
      </c>
      <c r="H149" s="7">
        <v>96167</v>
      </c>
      <c r="I149" s="13">
        <f>VLOOKUP(H149,zdroj_vykony!$A$1:$E$1265,5,FALSE)</f>
        <v>65</v>
      </c>
      <c r="J149" s="15"/>
      <c r="K149" s="15"/>
      <c r="L149" s="15"/>
      <c r="M149" s="15"/>
      <c r="N149" s="15"/>
      <c r="O149" s="15"/>
      <c r="P149" s="15"/>
      <c r="Q149" s="15"/>
      <c r="R149" s="15"/>
      <c r="S149" s="15"/>
      <c r="T149" s="15"/>
      <c r="U149" s="15"/>
      <c r="V149" s="15"/>
      <c r="W149" s="15"/>
      <c r="X149" s="15"/>
      <c r="Y149" s="15"/>
      <c r="Z149" s="15"/>
    </row>
    <row r="150" spans="1:26" ht="15.75" customHeight="1" x14ac:dyDescent="0.25">
      <c r="A150" s="6">
        <v>197</v>
      </c>
      <c r="B150" s="7" t="s">
        <v>347</v>
      </c>
      <c r="C150" s="8">
        <f>I150*'sazba bodu'!$B$2</f>
        <v>163</v>
      </c>
      <c r="D150" s="8">
        <f t="shared" si="2"/>
        <v>187.45</v>
      </c>
      <c r="E150" s="9" t="s">
        <v>108</v>
      </c>
      <c r="F150" s="10">
        <v>120001</v>
      </c>
      <c r="G150" s="7" t="s">
        <v>348</v>
      </c>
      <c r="H150" s="7">
        <v>22112</v>
      </c>
      <c r="I150" s="13">
        <f>VLOOKUP(H150,zdroj_vykony!$A$1:$E$1265,5,FALSE)</f>
        <v>163</v>
      </c>
      <c r="J150" s="11" t="s">
        <v>349</v>
      </c>
      <c r="K150" s="7"/>
      <c r="L150" s="7"/>
      <c r="M150" s="7"/>
      <c r="N150" s="7"/>
      <c r="O150" s="7"/>
      <c r="P150" s="7"/>
      <c r="Q150" s="7"/>
      <c r="R150" s="7"/>
      <c r="S150" s="7"/>
      <c r="T150" s="7"/>
      <c r="U150" s="7"/>
      <c r="V150" s="7"/>
      <c r="W150" s="7"/>
      <c r="X150" s="7"/>
      <c r="Y150" s="7"/>
      <c r="Z150" s="7"/>
    </row>
    <row r="151" spans="1:26" ht="15.75" customHeight="1" x14ac:dyDescent="0.25">
      <c r="A151" s="6">
        <v>186</v>
      </c>
      <c r="B151" s="7" t="s">
        <v>350</v>
      </c>
      <c r="C151" s="8">
        <f>I151*'sazba bodu'!$B$2</f>
        <v>30</v>
      </c>
      <c r="D151" s="8">
        <f t="shared" si="2"/>
        <v>34.5</v>
      </c>
      <c r="E151" s="9" t="s">
        <v>62</v>
      </c>
      <c r="F151" s="10">
        <v>119004</v>
      </c>
      <c r="G151" s="7" t="s">
        <v>351</v>
      </c>
      <c r="H151" s="7">
        <v>9131</v>
      </c>
      <c r="I151" s="29">
        <f>VLOOKUP(H151,zdroj_vykony!$A$1:$E$1265,5,FALSE)</f>
        <v>30</v>
      </c>
      <c r="J151" s="7"/>
      <c r="K151" s="7"/>
      <c r="L151" s="7"/>
      <c r="M151" s="7"/>
      <c r="N151" s="7"/>
      <c r="O151" s="7"/>
      <c r="P151" s="7"/>
      <c r="Q151" s="7"/>
      <c r="R151" s="7"/>
      <c r="S151" s="7"/>
      <c r="T151" s="7"/>
      <c r="U151" s="7"/>
      <c r="V151" s="7"/>
      <c r="W151" s="7"/>
      <c r="X151" s="7"/>
      <c r="Y151" s="7"/>
      <c r="Z151" s="7"/>
    </row>
    <row r="152" spans="1:26" ht="15.75" customHeight="1" x14ac:dyDescent="0.25">
      <c r="A152" s="6">
        <v>3</v>
      </c>
      <c r="B152" s="7" t="s">
        <v>352</v>
      </c>
      <c r="C152" s="8">
        <f>I152*'sazba bodu'!$B$2</f>
        <v>22</v>
      </c>
      <c r="D152" s="8">
        <f t="shared" si="2"/>
        <v>25.299999999999997</v>
      </c>
      <c r="E152" s="9" t="s">
        <v>200</v>
      </c>
      <c r="F152" s="10">
        <v>101003</v>
      </c>
      <c r="G152" s="7" t="s">
        <v>353</v>
      </c>
      <c r="H152" s="7">
        <v>81523</v>
      </c>
      <c r="I152" s="13">
        <f>VLOOKUP(H152,zdroj_vykony!$A$1:$E$1265,5,FALSE)</f>
        <v>22</v>
      </c>
      <c r="J152" s="7"/>
      <c r="K152" s="7"/>
      <c r="L152" s="7"/>
      <c r="M152" s="7"/>
      <c r="N152" s="7"/>
      <c r="O152" s="7"/>
      <c r="P152" s="7"/>
      <c r="Q152" s="7"/>
      <c r="R152" s="7"/>
      <c r="S152" s="7"/>
      <c r="T152" s="7"/>
      <c r="U152" s="7"/>
      <c r="V152" s="7"/>
      <c r="W152" s="7"/>
      <c r="X152" s="7"/>
      <c r="Y152" s="7"/>
      <c r="Z152" s="7"/>
    </row>
    <row r="153" spans="1:26" ht="15.75" customHeight="1" x14ac:dyDescent="0.25">
      <c r="A153" s="6">
        <v>211</v>
      </c>
      <c r="B153" s="7" t="s">
        <v>354</v>
      </c>
      <c r="C153" s="8">
        <f>I153*'sazba bodu'!$B$2</f>
        <v>22</v>
      </c>
      <c r="D153" s="8">
        <f t="shared" si="2"/>
        <v>25.299999999999997</v>
      </c>
      <c r="E153" s="9" t="s">
        <v>24</v>
      </c>
      <c r="F153" s="10">
        <v>122009</v>
      </c>
      <c r="G153" s="7" t="s">
        <v>355</v>
      </c>
      <c r="H153" s="7">
        <v>81523</v>
      </c>
      <c r="I153" s="13">
        <f>VLOOKUP(H153,zdroj_vykony!$A$1:$E$1265,5,FALSE)</f>
        <v>22</v>
      </c>
      <c r="J153" s="7"/>
      <c r="K153" s="7"/>
      <c r="L153" s="7"/>
      <c r="M153" s="7"/>
      <c r="N153" s="7"/>
      <c r="O153" s="7"/>
      <c r="P153" s="7"/>
      <c r="Q153" s="7"/>
      <c r="R153" s="7"/>
      <c r="S153" s="7"/>
      <c r="T153" s="7"/>
      <c r="U153" s="7"/>
      <c r="V153" s="7"/>
      <c r="W153" s="7"/>
      <c r="X153" s="7"/>
      <c r="Y153" s="7"/>
      <c r="Z153" s="7"/>
    </row>
    <row r="154" spans="1:26" ht="15.75" customHeight="1" x14ac:dyDescent="0.25">
      <c r="A154" s="6">
        <v>60</v>
      </c>
      <c r="B154" s="7" t="s">
        <v>356</v>
      </c>
      <c r="C154" s="8">
        <f>I154*'sazba bodu'!$B$2</f>
        <v>53</v>
      </c>
      <c r="D154" s="8">
        <f t="shared" si="2"/>
        <v>60.949999999999996</v>
      </c>
      <c r="E154" s="9" t="s">
        <v>65</v>
      </c>
      <c r="F154" s="10">
        <v>107006</v>
      </c>
      <c r="G154" s="7" t="s">
        <v>357</v>
      </c>
      <c r="H154" s="7">
        <v>81521</v>
      </c>
      <c r="I154" s="13">
        <f>VLOOKUP(H154,zdroj_vykony!$A$1:$E$1265,5,FALSE)</f>
        <v>53</v>
      </c>
      <c r="J154" s="7"/>
      <c r="K154" s="7"/>
      <c r="L154" s="7"/>
      <c r="M154" s="7"/>
      <c r="N154" s="7"/>
      <c r="O154" s="7"/>
      <c r="P154" s="7"/>
      <c r="Q154" s="7"/>
      <c r="R154" s="7"/>
      <c r="S154" s="7"/>
      <c r="T154" s="7"/>
      <c r="U154" s="7"/>
      <c r="V154" s="7"/>
      <c r="W154" s="7"/>
      <c r="X154" s="7"/>
      <c r="Y154" s="7"/>
      <c r="Z154" s="7"/>
    </row>
    <row r="155" spans="1:26" ht="15.75" customHeight="1" x14ac:dyDescent="0.25">
      <c r="A155" s="6">
        <v>152</v>
      </c>
      <c r="B155" s="24" t="s">
        <v>358</v>
      </c>
      <c r="C155" s="8">
        <f>I155*'sazba bodu'!$B$2</f>
        <v>449</v>
      </c>
      <c r="D155" s="8">
        <f t="shared" si="2"/>
        <v>516.34999999999991</v>
      </c>
      <c r="E155" s="9" t="s">
        <v>175</v>
      </c>
      <c r="F155" s="10">
        <v>115005</v>
      </c>
      <c r="G155" s="24" t="s">
        <v>359</v>
      </c>
      <c r="H155" s="7">
        <v>99139</v>
      </c>
      <c r="I155" s="13">
        <f>VLOOKUP(H155,zdroj_vykony!$A$1:$E$1265,5,FALSE)</f>
        <v>449</v>
      </c>
      <c r="J155" s="11" t="s">
        <v>360</v>
      </c>
      <c r="K155" s="7"/>
      <c r="L155" s="7"/>
      <c r="M155" s="7"/>
      <c r="N155" s="7"/>
      <c r="O155" s="7"/>
      <c r="P155" s="7"/>
      <c r="Q155" s="7"/>
      <c r="R155" s="7"/>
      <c r="S155" s="7"/>
      <c r="T155" s="7"/>
      <c r="U155" s="7"/>
      <c r="V155" s="7"/>
      <c r="W155" s="7"/>
      <c r="X155" s="7"/>
      <c r="Y155" s="7"/>
      <c r="Z155" s="7"/>
    </row>
    <row r="156" spans="1:26" ht="15.75" customHeight="1" x14ac:dyDescent="0.25">
      <c r="A156" s="6">
        <v>20</v>
      </c>
      <c r="B156" s="7" t="s">
        <v>361</v>
      </c>
      <c r="C156" s="8">
        <f>I156*'sazba bodu'!$B$2</f>
        <v>22</v>
      </c>
      <c r="D156" s="8">
        <f t="shared" si="2"/>
        <v>25.299999999999997</v>
      </c>
      <c r="E156" s="9" t="s">
        <v>42</v>
      </c>
      <c r="F156" s="10">
        <v>103008</v>
      </c>
      <c r="G156" s="7" t="s">
        <v>361</v>
      </c>
      <c r="H156" s="7">
        <v>81383</v>
      </c>
      <c r="I156" s="13">
        <f>VLOOKUP(H156,zdroj_vykony!$A$1:$E$1265,5,FALSE)</f>
        <v>22</v>
      </c>
      <c r="J156" s="7"/>
      <c r="K156" s="7"/>
      <c r="L156" s="7"/>
      <c r="M156" s="7"/>
      <c r="N156" s="7"/>
      <c r="O156" s="7"/>
      <c r="P156" s="7"/>
      <c r="Q156" s="7"/>
      <c r="R156" s="7"/>
      <c r="S156" s="7"/>
      <c r="T156" s="7"/>
      <c r="U156" s="7"/>
      <c r="V156" s="7"/>
      <c r="W156" s="7"/>
      <c r="X156" s="7"/>
      <c r="Y156" s="7"/>
      <c r="Z156" s="7"/>
    </row>
    <row r="157" spans="1:26" ht="15.75" customHeight="1" x14ac:dyDescent="0.25">
      <c r="A157" s="6">
        <v>106</v>
      </c>
      <c r="B157" s="7" t="s">
        <v>362</v>
      </c>
      <c r="C157" s="8">
        <f>I157*'sazba bodu'!$B$2</f>
        <v>163</v>
      </c>
      <c r="D157" s="8">
        <f t="shared" si="2"/>
        <v>187.45</v>
      </c>
      <c r="E157" s="9" t="s">
        <v>96</v>
      </c>
      <c r="F157" s="10">
        <v>110012</v>
      </c>
      <c r="G157" s="7" t="s">
        <v>362</v>
      </c>
      <c r="H157" s="7">
        <v>93133</v>
      </c>
      <c r="I157" s="13">
        <f>VLOOKUP(H157,zdroj_vykony!$A$1:$E$1265,5,FALSE)</f>
        <v>163</v>
      </c>
      <c r="J157" s="7"/>
      <c r="K157" s="7"/>
      <c r="L157" s="7"/>
      <c r="M157" s="7"/>
      <c r="N157" s="7"/>
      <c r="O157" s="7"/>
      <c r="P157" s="7"/>
      <c r="Q157" s="7"/>
      <c r="R157" s="7"/>
      <c r="S157" s="7"/>
      <c r="T157" s="7"/>
      <c r="U157" s="7"/>
      <c r="V157" s="7"/>
      <c r="W157" s="7"/>
      <c r="X157" s="7"/>
      <c r="Y157" s="7"/>
      <c r="Z157" s="7"/>
    </row>
    <row r="158" spans="1:26" ht="15.75" customHeight="1" x14ac:dyDescent="0.25">
      <c r="A158" s="6">
        <v>24</v>
      </c>
      <c r="B158" s="7" t="s">
        <v>363</v>
      </c>
      <c r="C158" s="8">
        <f>I158*'sazba bodu'!$B$2</f>
        <v>202</v>
      </c>
      <c r="D158" s="8">
        <f t="shared" si="2"/>
        <v>232.29999999999998</v>
      </c>
      <c r="E158" s="9" t="s">
        <v>53</v>
      </c>
      <c r="F158" s="10">
        <v>104003</v>
      </c>
      <c r="G158" s="7" t="s">
        <v>364</v>
      </c>
      <c r="H158" s="7">
        <v>81289</v>
      </c>
      <c r="I158" s="13">
        <f>VLOOKUP(H158,zdroj_vykony!$A$1:$E$1265,5,FALSE)</f>
        <v>202</v>
      </c>
      <c r="J158" s="7"/>
      <c r="K158" s="7"/>
      <c r="L158" s="7"/>
      <c r="M158" s="7"/>
      <c r="N158" s="7"/>
      <c r="O158" s="7"/>
      <c r="P158" s="7"/>
      <c r="Q158" s="7"/>
      <c r="R158" s="7"/>
      <c r="S158" s="7"/>
      <c r="T158" s="7"/>
      <c r="U158" s="7"/>
      <c r="V158" s="7"/>
      <c r="W158" s="7"/>
      <c r="X158" s="7"/>
      <c r="Y158" s="7"/>
      <c r="Z158" s="7"/>
    </row>
    <row r="159" spans="1:26" ht="15.75" customHeight="1" x14ac:dyDescent="0.25">
      <c r="A159" s="6">
        <v>148</v>
      </c>
      <c r="B159" s="7" t="s">
        <v>365</v>
      </c>
      <c r="C159" s="8">
        <f>I159*'sazba bodu'!$B$2</f>
        <v>25</v>
      </c>
      <c r="D159" s="8">
        <f t="shared" si="2"/>
        <v>28.749999999999996</v>
      </c>
      <c r="E159" s="9" t="s">
        <v>175</v>
      </c>
      <c r="F159" s="10">
        <v>115001</v>
      </c>
      <c r="G159" s="7" t="s">
        <v>366</v>
      </c>
      <c r="H159" s="7">
        <v>99149</v>
      </c>
      <c r="I159" s="13">
        <f>VLOOKUP(H159,zdroj_vykony!$A$1:$E$1265,5,FALSE)</f>
        <v>25</v>
      </c>
      <c r="J159" s="7"/>
      <c r="K159" s="7"/>
      <c r="L159" s="7"/>
      <c r="M159" s="7"/>
      <c r="N159" s="7"/>
      <c r="O159" s="7"/>
      <c r="P159" s="7"/>
      <c r="Q159" s="7"/>
      <c r="R159" s="7"/>
      <c r="S159" s="7"/>
      <c r="T159" s="7"/>
      <c r="U159" s="7"/>
      <c r="V159" s="7"/>
      <c r="W159" s="7"/>
      <c r="X159" s="7"/>
      <c r="Y159" s="7"/>
      <c r="Z159" s="7"/>
    </row>
    <row r="160" spans="1:26" ht="15.75" customHeight="1" x14ac:dyDescent="0.25">
      <c r="A160" s="6">
        <v>30</v>
      </c>
      <c r="B160" s="7" t="s">
        <v>367</v>
      </c>
      <c r="C160" s="8">
        <f>I160*'sazba bodu'!$B$2</f>
        <v>61</v>
      </c>
      <c r="D160" s="8">
        <f t="shared" si="2"/>
        <v>70.149999999999991</v>
      </c>
      <c r="E160" s="9" t="s">
        <v>117</v>
      </c>
      <c r="F160" s="10">
        <v>105007</v>
      </c>
      <c r="G160" s="7" t="s">
        <v>368</v>
      </c>
      <c r="H160" s="7">
        <v>81541</v>
      </c>
      <c r="I160" s="13">
        <f>VLOOKUP(H160,zdroj_vykony!$A$1:$E$1265,5,FALSE)</f>
        <v>61</v>
      </c>
      <c r="J160" s="7"/>
      <c r="K160" s="7"/>
      <c r="L160" s="7"/>
      <c r="M160" s="7"/>
      <c r="N160" s="7"/>
      <c r="O160" s="7"/>
      <c r="P160" s="7"/>
      <c r="Q160" s="7"/>
      <c r="R160" s="7"/>
      <c r="S160" s="7"/>
      <c r="T160" s="7"/>
      <c r="U160" s="7"/>
      <c r="V160" s="7"/>
      <c r="W160" s="7"/>
      <c r="X160" s="7"/>
      <c r="Y160" s="7"/>
      <c r="Z160" s="7"/>
    </row>
    <row r="161" spans="1:26" ht="15.75" customHeight="1" x14ac:dyDescent="0.25">
      <c r="A161" s="6">
        <v>11</v>
      </c>
      <c r="B161" s="7" t="s">
        <v>369</v>
      </c>
      <c r="C161" s="8">
        <f>I161*'sazba bodu'!$B$2</f>
        <v>20</v>
      </c>
      <c r="D161" s="8">
        <f t="shared" si="2"/>
        <v>23</v>
      </c>
      <c r="E161" s="9" t="s">
        <v>158</v>
      </c>
      <c r="F161" s="10">
        <v>102006</v>
      </c>
      <c r="G161" s="7" t="s">
        <v>370</v>
      </c>
      <c r="H161" s="7">
        <v>81465</v>
      </c>
      <c r="I161" s="13">
        <f>VLOOKUP(H161,zdroj_vykony!$A$1:$E$1265,5,FALSE)</f>
        <v>20</v>
      </c>
      <c r="J161" s="11" t="s">
        <v>371</v>
      </c>
      <c r="K161" s="7"/>
      <c r="L161" s="7"/>
      <c r="M161" s="7"/>
      <c r="N161" s="7"/>
      <c r="O161" s="7"/>
      <c r="P161" s="7"/>
      <c r="Q161" s="7"/>
      <c r="R161" s="7"/>
      <c r="S161" s="7"/>
      <c r="T161" s="7"/>
      <c r="U161" s="7"/>
      <c r="V161" s="7"/>
      <c r="W161" s="7"/>
      <c r="X161" s="7"/>
      <c r="Y161" s="7"/>
      <c r="Z161" s="7"/>
    </row>
    <row r="162" spans="1:26" ht="15.75" customHeight="1" x14ac:dyDescent="0.25">
      <c r="A162" s="6">
        <v>220</v>
      </c>
      <c r="B162" s="7" t="s">
        <v>372</v>
      </c>
      <c r="C162" s="8">
        <f>I162*'sazba bodu'!$B$2</f>
        <v>20</v>
      </c>
      <c r="D162" s="8">
        <f t="shared" si="2"/>
        <v>23</v>
      </c>
      <c r="E162" s="9" t="s">
        <v>24</v>
      </c>
      <c r="F162" s="10">
        <v>122018</v>
      </c>
      <c r="G162" s="7" t="s">
        <v>373</v>
      </c>
      <c r="H162" s="7">
        <v>81465</v>
      </c>
      <c r="I162" s="13">
        <f>VLOOKUP(H162,zdroj_vykony!$A$1:$E$1265,5,FALSE)</f>
        <v>20</v>
      </c>
      <c r="J162" s="11" t="s">
        <v>374</v>
      </c>
      <c r="K162" s="7"/>
      <c r="L162" s="7"/>
      <c r="M162" s="7"/>
      <c r="N162" s="7"/>
      <c r="O162" s="7"/>
      <c r="P162" s="7"/>
      <c r="Q162" s="7"/>
      <c r="R162" s="7"/>
      <c r="S162" s="7"/>
      <c r="T162" s="7"/>
      <c r="U162" s="7"/>
      <c r="V162" s="7"/>
      <c r="W162" s="7"/>
      <c r="X162" s="7"/>
      <c r="Y162" s="7"/>
      <c r="Z162" s="7"/>
    </row>
    <row r="163" spans="1:26" ht="15.75" customHeight="1" x14ac:dyDescent="0.25">
      <c r="A163" s="6">
        <v>181</v>
      </c>
      <c r="B163" s="15" t="s">
        <v>375</v>
      </c>
      <c r="C163" s="16">
        <f>I163*'sazba bodu'!$B$2</f>
        <v>410</v>
      </c>
      <c r="D163" s="16">
        <f t="shared" si="2"/>
        <v>471.49999999999994</v>
      </c>
      <c r="E163" s="17" t="s">
        <v>44</v>
      </c>
      <c r="F163" s="6">
        <v>118016</v>
      </c>
      <c r="G163" s="15" t="s">
        <v>376</v>
      </c>
      <c r="H163" s="15">
        <v>96831</v>
      </c>
      <c r="I163" s="18">
        <f>VLOOKUP(H163,zdroj_vykony!$A$1:$E$1265,5,FALSE)</f>
        <v>410</v>
      </c>
      <c r="J163" s="7"/>
      <c r="K163" s="7"/>
      <c r="L163" s="7"/>
      <c r="M163" s="7"/>
      <c r="N163" s="7"/>
      <c r="O163" s="7"/>
      <c r="P163" s="7"/>
      <c r="Q163" s="7"/>
      <c r="R163" s="7"/>
      <c r="S163" s="7"/>
      <c r="T163" s="7"/>
      <c r="U163" s="7"/>
      <c r="V163" s="7"/>
      <c r="W163" s="7"/>
      <c r="X163" s="7"/>
      <c r="Y163" s="7"/>
      <c r="Z163" s="7"/>
    </row>
    <row r="164" spans="1:26" ht="15.75" customHeight="1" x14ac:dyDescent="0.25">
      <c r="A164" s="6">
        <v>134</v>
      </c>
      <c r="B164" s="7" t="s">
        <v>377</v>
      </c>
      <c r="C164" s="8">
        <f>I164*'sazba bodu'!$B$2</f>
        <v>295</v>
      </c>
      <c r="D164" s="8">
        <f t="shared" si="2"/>
        <v>339.25</v>
      </c>
      <c r="E164" s="9" t="s">
        <v>185</v>
      </c>
      <c r="F164" s="10">
        <v>113001</v>
      </c>
      <c r="G164" s="7" t="s">
        <v>378</v>
      </c>
      <c r="H164" s="7">
        <v>93135</v>
      </c>
      <c r="I164" s="13">
        <f>VLOOKUP(H164,zdroj_vykony!$A$1:$E$1265,5,FALSE)</f>
        <v>295</v>
      </c>
      <c r="J164" s="7"/>
      <c r="K164" s="7"/>
      <c r="L164" s="7"/>
      <c r="M164" s="12"/>
      <c r="N164" s="12"/>
      <c r="O164" s="12"/>
      <c r="P164" s="12"/>
      <c r="Q164" s="12"/>
      <c r="R164" s="12"/>
      <c r="S164" s="12"/>
      <c r="T164" s="12"/>
      <c r="U164" s="12"/>
      <c r="V164" s="12"/>
      <c r="W164" s="12"/>
      <c r="X164" s="12"/>
      <c r="Y164" s="12"/>
      <c r="Z164" s="12"/>
    </row>
    <row r="165" spans="1:26" ht="15.75" customHeight="1" x14ac:dyDescent="0.25">
      <c r="A165" s="6">
        <v>6</v>
      </c>
      <c r="B165" s="7" t="s">
        <v>379</v>
      </c>
      <c r="C165" s="8">
        <f>I165*'sazba bodu'!$B$2</f>
        <v>20</v>
      </c>
      <c r="D165" s="8">
        <f t="shared" si="2"/>
        <v>23</v>
      </c>
      <c r="E165" s="9" t="s">
        <v>158</v>
      </c>
      <c r="F165" s="10">
        <v>102001</v>
      </c>
      <c r="G165" s="7" t="s">
        <v>380</v>
      </c>
      <c r="H165" s="7">
        <v>81593</v>
      </c>
      <c r="I165" s="13">
        <f>VLOOKUP(H165,zdroj_vykony!$A$1:$E$1265,5,FALSE)</f>
        <v>20</v>
      </c>
      <c r="J165" s="11" t="s">
        <v>381</v>
      </c>
      <c r="K165" s="7"/>
      <c r="L165" s="7"/>
      <c r="M165" s="7"/>
      <c r="N165" s="7"/>
      <c r="O165" s="7"/>
      <c r="P165" s="7"/>
      <c r="Q165" s="7"/>
      <c r="R165" s="7"/>
      <c r="S165" s="7"/>
      <c r="T165" s="7"/>
      <c r="U165" s="7"/>
      <c r="V165" s="7"/>
      <c r="W165" s="7"/>
      <c r="X165" s="7"/>
      <c r="Y165" s="7"/>
      <c r="Z165" s="7"/>
    </row>
    <row r="166" spans="1:26" ht="15.75" customHeight="1" x14ac:dyDescent="0.25">
      <c r="A166" s="6">
        <v>215</v>
      </c>
      <c r="B166" s="7" t="s">
        <v>382</v>
      </c>
      <c r="C166" s="8">
        <f>I166*'sazba bodu'!$B$2</f>
        <v>20</v>
      </c>
      <c r="D166" s="8">
        <f t="shared" si="2"/>
        <v>23</v>
      </c>
      <c r="E166" s="9" t="s">
        <v>24</v>
      </c>
      <c r="F166" s="10">
        <v>122013</v>
      </c>
      <c r="G166" s="7" t="s">
        <v>383</v>
      </c>
      <c r="H166" s="7">
        <v>81593</v>
      </c>
      <c r="I166" s="13">
        <f>VLOOKUP(H166,zdroj_vykony!$A$1:$E$1265,5,FALSE)</f>
        <v>20</v>
      </c>
      <c r="J166" s="11" t="s">
        <v>384</v>
      </c>
      <c r="K166" s="7"/>
      <c r="L166" s="7"/>
      <c r="M166" s="7"/>
      <c r="N166" s="7"/>
      <c r="O166" s="7"/>
      <c r="P166" s="7"/>
      <c r="Q166" s="7"/>
      <c r="R166" s="7"/>
      <c r="S166" s="7"/>
      <c r="T166" s="7"/>
      <c r="U166" s="7"/>
      <c r="V166" s="7"/>
      <c r="W166" s="7"/>
      <c r="X166" s="7"/>
      <c r="Y166" s="7"/>
      <c r="Z166" s="7"/>
    </row>
    <row r="167" spans="1:26" ht="15.75" customHeight="1" x14ac:dyDescent="0.25">
      <c r="A167" s="6">
        <v>87</v>
      </c>
      <c r="B167" s="7" t="s">
        <v>385</v>
      </c>
      <c r="C167" s="8">
        <f>I167*'sazba bodu'!$B$2</f>
        <v>462</v>
      </c>
      <c r="D167" s="8">
        <f t="shared" si="2"/>
        <v>531.29999999999995</v>
      </c>
      <c r="E167" s="9" t="s">
        <v>19</v>
      </c>
      <c r="F167" s="10">
        <v>109010</v>
      </c>
      <c r="G167" s="7" t="s">
        <v>385</v>
      </c>
      <c r="H167" s="7">
        <v>93167</v>
      </c>
      <c r="I167" s="13">
        <f>VLOOKUP(H167,zdroj_vykony!$A$1:$E$1265,5,FALSE)</f>
        <v>462</v>
      </c>
      <c r="J167" s="7"/>
      <c r="K167" s="7"/>
      <c r="L167" s="7"/>
      <c r="M167" s="12"/>
      <c r="N167" s="12"/>
      <c r="O167" s="12"/>
      <c r="P167" s="12"/>
      <c r="Q167" s="12"/>
      <c r="R167" s="12"/>
      <c r="S167" s="12"/>
      <c r="T167" s="12"/>
      <c r="U167" s="12"/>
      <c r="V167" s="12"/>
      <c r="W167" s="12"/>
      <c r="X167" s="12"/>
      <c r="Y167" s="12"/>
      <c r="Z167" s="12"/>
    </row>
    <row r="168" spans="1:26" ht="15.75" customHeight="1" x14ac:dyDescent="0.25">
      <c r="A168" s="6">
        <v>137</v>
      </c>
      <c r="B168" s="7" t="s">
        <v>386</v>
      </c>
      <c r="C168" s="8">
        <f>I168*'sazba bodu'!$B$2</f>
        <v>853</v>
      </c>
      <c r="D168" s="8">
        <f t="shared" si="2"/>
        <v>980.94999999999993</v>
      </c>
      <c r="E168" s="9" t="s">
        <v>185</v>
      </c>
      <c r="F168" s="10">
        <v>113004</v>
      </c>
      <c r="G168" s="7" t="s">
        <v>387</v>
      </c>
      <c r="H168" s="7">
        <v>81731</v>
      </c>
      <c r="I168" s="13">
        <f>VLOOKUP(H168,zdroj_vykony!$A$1:$E$1265,5,FALSE)</f>
        <v>853</v>
      </c>
      <c r="J168" s="7"/>
      <c r="K168" s="7"/>
      <c r="L168" s="7"/>
      <c r="M168" s="7"/>
      <c r="N168" s="7"/>
      <c r="O168" s="7"/>
      <c r="P168" s="7"/>
      <c r="Q168" s="7"/>
      <c r="R168" s="7"/>
      <c r="S168" s="7"/>
      <c r="T168" s="7"/>
      <c r="U168" s="7"/>
      <c r="V168" s="7"/>
      <c r="W168" s="7"/>
      <c r="X168" s="7"/>
      <c r="Y168" s="7"/>
      <c r="Z168" s="7"/>
    </row>
    <row r="169" spans="1:26" ht="15.75" customHeight="1" x14ac:dyDescent="0.25">
      <c r="A169" s="6">
        <v>240</v>
      </c>
      <c r="B169" s="15" t="s">
        <v>388</v>
      </c>
      <c r="C169" s="16">
        <f>I169*'sazba bodu'!$B$2</f>
        <v>37</v>
      </c>
      <c r="D169" s="16">
        <f t="shared" si="2"/>
        <v>42.55</v>
      </c>
      <c r="E169" s="17" t="s">
        <v>389</v>
      </c>
      <c r="F169" s="6">
        <v>200003</v>
      </c>
      <c r="G169" s="15" t="s">
        <v>390</v>
      </c>
      <c r="H169" s="15">
        <v>9119</v>
      </c>
      <c r="I169" s="18">
        <f>VLOOKUP(H169,zdroj_vykony!$A$1:$E$1265,5,FALSE)</f>
        <v>37</v>
      </c>
      <c r="J169" s="15"/>
      <c r="K169" s="15"/>
      <c r="L169" s="15"/>
      <c r="M169" s="15"/>
      <c r="N169" s="15"/>
      <c r="O169" s="15"/>
      <c r="P169" s="15"/>
      <c r="Q169" s="15"/>
      <c r="R169" s="15"/>
      <c r="S169" s="15"/>
      <c r="T169" s="15"/>
      <c r="U169" s="15"/>
      <c r="V169" s="15"/>
      <c r="W169" s="15"/>
      <c r="X169" s="15"/>
      <c r="Y169" s="15"/>
      <c r="Z169" s="15"/>
    </row>
    <row r="170" spans="1:26" ht="15.75" customHeight="1" x14ac:dyDescent="0.25">
      <c r="A170" s="6">
        <v>64</v>
      </c>
      <c r="B170" s="7" t="s">
        <v>391</v>
      </c>
      <c r="C170" s="8">
        <f>(I170*'sazba bodu'!$B$2)+2*I164</f>
        <v>633</v>
      </c>
      <c r="D170" s="8">
        <f t="shared" si="2"/>
        <v>727.94999999999993</v>
      </c>
      <c r="E170" s="9" t="s">
        <v>65</v>
      </c>
      <c r="F170" s="10">
        <v>107010</v>
      </c>
      <c r="G170" s="7" t="s">
        <v>392</v>
      </c>
      <c r="H170" s="7">
        <v>81443</v>
      </c>
      <c r="I170" s="13">
        <f>VLOOKUP(H170,zdroj_vykony!$A$1:$E$1265,5,FALSE)</f>
        <v>43</v>
      </c>
      <c r="J170" s="26" t="s">
        <v>393</v>
      </c>
      <c r="K170" s="7"/>
      <c r="L170" s="7"/>
      <c r="M170" s="7"/>
      <c r="N170" s="7"/>
      <c r="O170" s="7"/>
      <c r="P170" s="7"/>
      <c r="Q170" s="7"/>
      <c r="R170" s="7"/>
      <c r="S170" s="7"/>
      <c r="T170" s="7"/>
      <c r="U170" s="7"/>
      <c r="V170" s="7"/>
      <c r="W170" s="7"/>
      <c r="X170" s="7"/>
      <c r="Y170" s="7"/>
      <c r="Z170" s="7"/>
    </row>
    <row r="171" spans="1:26" ht="15.75" customHeight="1" x14ac:dyDescent="0.25">
      <c r="A171" s="6">
        <v>65</v>
      </c>
      <c r="B171" s="7" t="s">
        <v>394</v>
      </c>
      <c r="C171" s="8">
        <f>(I171*'sazba bodu'!$B$2)+3*I164</f>
        <v>928</v>
      </c>
      <c r="D171" s="8">
        <f t="shared" si="2"/>
        <v>1067.1999999999998</v>
      </c>
      <c r="E171" s="9" t="s">
        <v>65</v>
      </c>
      <c r="F171" s="10">
        <v>107011</v>
      </c>
      <c r="G171" s="7" t="s">
        <v>395</v>
      </c>
      <c r="H171" s="7">
        <v>81443</v>
      </c>
      <c r="I171" s="13">
        <f>VLOOKUP(H171,zdroj_vykony!$A$1:$E$1265,5,FALSE)</f>
        <v>43</v>
      </c>
      <c r="J171" s="11" t="s">
        <v>396</v>
      </c>
      <c r="K171" s="7"/>
      <c r="L171" s="7"/>
      <c r="M171" s="7"/>
      <c r="N171" s="7"/>
      <c r="O171" s="7"/>
      <c r="P171" s="7"/>
      <c r="Q171" s="7"/>
      <c r="R171" s="7"/>
      <c r="S171" s="7"/>
      <c r="T171" s="7"/>
      <c r="U171" s="7"/>
      <c r="V171" s="7"/>
      <c r="W171" s="7"/>
      <c r="X171" s="7"/>
      <c r="Y171" s="7"/>
      <c r="Z171" s="7"/>
    </row>
    <row r="172" spans="1:26" ht="15.75" customHeight="1" x14ac:dyDescent="0.25">
      <c r="A172" s="6">
        <v>202</v>
      </c>
      <c r="B172" s="7" t="s">
        <v>397</v>
      </c>
      <c r="C172" s="8">
        <f>I172*'sazba bodu'!$B$2</f>
        <v>61</v>
      </c>
      <c r="D172" s="8">
        <f t="shared" si="2"/>
        <v>70.149999999999991</v>
      </c>
      <c r="E172" s="9" t="s">
        <v>398</v>
      </c>
      <c r="F172" s="10">
        <v>121001</v>
      </c>
      <c r="G172" s="7" t="s">
        <v>399</v>
      </c>
      <c r="H172" s="7">
        <v>81561</v>
      </c>
      <c r="I172" s="13">
        <f>VLOOKUP(H172,zdroj_vykony!$A$1:$E$1265,5,FALSE)</f>
        <v>61</v>
      </c>
      <c r="J172" s="11" t="s">
        <v>400</v>
      </c>
      <c r="K172" s="7"/>
      <c r="L172" s="7"/>
      <c r="M172" s="7"/>
      <c r="N172" s="7"/>
      <c r="O172" s="7"/>
      <c r="P172" s="7"/>
      <c r="Q172" s="7"/>
      <c r="R172" s="7"/>
      <c r="S172" s="7"/>
      <c r="T172" s="7"/>
      <c r="U172" s="7"/>
      <c r="V172" s="7"/>
      <c r="W172" s="7"/>
      <c r="X172" s="7"/>
      <c r="Y172" s="7"/>
      <c r="Z172" s="7"/>
    </row>
    <row r="173" spans="1:26" ht="15.75" customHeight="1" x14ac:dyDescent="0.25">
      <c r="A173" s="6">
        <v>232</v>
      </c>
      <c r="B173" s="7" t="s">
        <v>401</v>
      </c>
      <c r="C173" s="8">
        <f>I173*'sazba bodu'!$B$2</f>
        <v>449</v>
      </c>
      <c r="D173" s="8">
        <f t="shared" si="2"/>
        <v>516.34999999999991</v>
      </c>
      <c r="E173" s="9" t="s">
        <v>34</v>
      </c>
      <c r="F173" s="10">
        <v>124003</v>
      </c>
      <c r="G173" s="7" t="s">
        <v>402</v>
      </c>
      <c r="H173" s="7">
        <v>99151</v>
      </c>
      <c r="I173" s="13">
        <f>VLOOKUP(H173,zdroj_vykony!$A$1:$E$1265,5,FALSE)</f>
        <v>449</v>
      </c>
      <c r="J173" s="11" t="s">
        <v>51</v>
      </c>
      <c r="K173" s="7"/>
      <c r="L173" s="7"/>
      <c r="M173" s="7"/>
      <c r="N173" s="7"/>
      <c r="O173" s="7"/>
      <c r="P173" s="7"/>
      <c r="Q173" s="7"/>
      <c r="R173" s="7"/>
      <c r="S173" s="7"/>
      <c r="T173" s="7"/>
      <c r="U173" s="7"/>
      <c r="V173" s="7"/>
      <c r="W173" s="7"/>
      <c r="X173" s="7"/>
      <c r="Y173" s="7"/>
      <c r="Z173" s="7"/>
    </row>
    <row r="174" spans="1:26" ht="15.75" customHeight="1" x14ac:dyDescent="0.25">
      <c r="A174" s="6">
        <v>228</v>
      </c>
      <c r="B174" s="7" t="s">
        <v>403</v>
      </c>
      <c r="C174" s="8">
        <f>I174*'sazba bodu'!$B$2</f>
        <v>429</v>
      </c>
      <c r="D174" s="8">
        <f t="shared" si="2"/>
        <v>493.34999999999997</v>
      </c>
      <c r="E174" s="9" t="s">
        <v>230</v>
      </c>
      <c r="F174" s="10">
        <v>122026</v>
      </c>
      <c r="G174" s="7" t="s">
        <v>231</v>
      </c>
      <c r="H174" s="7">
        <v>92135</v>
      </c>
      <c r="I174" s="13">
        <f>VLOOKUP(H174,zdroj_vykony!$A$1:$E$1265,5,FALSE)</f>
        <v>429</v>
      </c>
      <c r="J174" s="11" t="s">
        <v>404</v>
      </c>
      <c r="K174" s="7"/>
      <c r="L174" s="7"/>
      <c r="M174" s="7"/>
      <c r="N174" s="7"/>
      <c r="O174" s="7"/>
      <c r="P174" s="7"/>
      <c r="Q174" s="7"/>
      <c r="R174" s="7"/>
      <c r="S174" s="7"/>
      <c r="T174" s="7"/>
      <c r="U174" s="7"/>
      <c r="V174" s="7"/>
      <c r="W174" s="7"/>
      <c r="X174" s="7"/>
      <c r="Y174" s="7"/>
      <c r="Z174" s="7"/>
    </row>
    <row r="175" spans="1:26" ht="15.75" customHeight="1" x14ac:dyDescent="0.25">
      <c r="A175" s="6">
        <v>54</v>
      </c>
      <c r="B175" s="7" t="s">
        <v>405</v>
      </c>
      <c r="C175" s="8">
        <f>I175*'sazba bodu'!$B$2</f>
        <v>190</v>
      </c>
      <c r="D175" s="8">
        <f t="shared" si="2"/>
        <v>218.49999999999997</v>
      </c>
      <c r="E175" s="9" t="s">
        <v>21</v>
      </c>
      <c r="F175" s="10">
        <v>106022</v>
      </c>
      <c r="G175" s="7" t="s">
        <v>406</v>
      </c>
      <c r="H175" s="7">
        <v>91151</v>
      </c>
      <c r="I175" s="13">
        <f>VLOOKUP(H175,zdroj_vykony!$A$1:$E$1265,5,FALSE)</f>
        <v>190</v>
      </c>
      <c r="J175" s="7"/>
      <c r="K175" s="7"/>
      <c r="L175" s="7"/>
      <c r="M175" s="7"/>
      <c r="N175" s="7"/>
      <c r="O175" s="7"/>
      <c r="P175" s="7"/>
      <c r="Q175" s="7"/>
      <c r="R175" s="7"/>
      <c r="S175" s="7"/>
      <c r="T175" s="7"/>
      <c r="U175" s="7"/>
      <c r="V175" s="7"/>
      <c r="W175" s="7"/>
      <c r="X175" s="7"/>
      <c r="Y175" s="7"/>
      <c r="Z175" s="7"/>
    </row>
    <row r="176" spans="1:26" ht="15.75" customHeight="1" x14ac:dyDescent="0.25">
      <c r="A176" s="6">
        <v>221</v>
      </c>
      <c r="B176" s="7" t="s">
        <v>407</v>
      </c>
      <c r="C176" s="8">
        <f>I176*'sazba bodu'!$B$2</f>
        <v>12</v>
      </c>
      <c r="D176" s="8">
        <f t="shared" si="2"/>
        <v>13.799999999999999</v>
      </c>
      <c r="E176" s="9" t="s">
        <v>24</v>
      </c>
      <c r="F176" s="10">
        <v>122019</v>
      </c>
      <c r="G176" s="7" t="s">
        <v>408</v>
      </c>
      <c r="H176" s="7">
        <v>81563</v>
      </c>
      <c r="I176" s="13">
        <f>VLOOKUP(H176,zdroj_vykony!$A$1:$E$1265,5,FALSE)</f>
        <v>12</v>
      </c>
      <c r="J176" s="7"/>
      <c r="K176" s="7"/>
      <c r="L176" s="7"/>
      <c r="M176" s="7"/>
      <c r="N176" s="7"/>
      <c r="O176" s="7"/>
      <c r="P176" s="7"/>
      <c r="Q176" s="7"/>
      <c r="R176" s="7"/>
      <c r="S176" s="7"/>
      <c r="T176" s="7"/>
      <c r="U176" s="7"/>
      <c r="V176" s="7"/>
      <c r="W176" s="7"/>
      <c r="X176" s="7"/>
      <c r="Y176" s="7"/>
      <c r="Z176" s="7"/>
    </row>
    <row r="177" spans="1:26" ht="15.75" customHeight="1" x14ac:dyDescent="0.25">
      <c r="A177" s="6">
        <v>5</v>
      </c>
      <c r="B177" s="7" t="s">
        <v>409</v>
      </c>
      <c r="C177" s="8">
        <f>I177*'sazba bodu'!$B$2</f>
        <v>12</v>
      </c>
      <c r="D177" s="8">
        <f t="shared" si="2"/>
        <v>13.799999999999999</v>
      </c>
      <c r="E177" s="9" t="s">
        <v>200</v>
      </c>
      <c r="F177" s="10">
        <v>101005</v>
      </c>
      <c r="G177" s="7" t="s">
        <v>410</v>
      </c>
      <c r="H177" s="7">
        <v>81563</v>
      </c>
      <c r="I177" s="13">
        <f>VLOOKUP(H177,zdroj_vykony!$A$1:$E$1265,5,FALSE)</f>
        <v>12</v>
      </c>
      <c r="J177" s="7"/>
      <c r="K177" s="7"/>
      <c r="L177" s="7"/>
      <c r="M177" s="7"/>
      <c r="N177" s="7"/>
      <c r="O177" s="7"/>
      <c r="P177" s="7"/>
      <c r="Q177" s="7"/>
      <c r="R177" s="7"/>
      <c r="S177" s="7"/>
      <c r="T177" s="7"/>
      <c r="U177" s="7"/>
      <c r="V177" s="7"/>
      <c r="W177" s="7"/>
      <c r="X177" s="7"/>
      <c r="Y177" s="7"/>
      <c r="Z177" s="7"/>
    </row>
    <row r="178" spans="1:26" ht="15.75" customHeight="1" x14ac:dyDescent="0.25">
      <c r="A178" s="6">
        <v>179</v>
      </c>
      <c r="B178" s="15" t="s">
        <v>411</v>
      </c>
      <c r="C178" s="16">
        <f>I178*'sazba bodu'!$B$2</f>
        <v>76</v>
      </c>
      <c r="D178" s="16">
        <f t="shared" si="2"/>
        <v>87.399999999999991</v>
      </c>
      <c r="E178" s="17" t="s">
        <v>44</v>
      </c>
      <c r="F178" s="6">
        <v>118014</v>
      </c>
      <c r="G178" s="15" t="s">
        <v>412</v>
      </c>
      <c r="H178" s="15">
        <v>96511</v>
      </c>
      <c r="I178" s="18">
        <f>VLOOKUP(H178,zdroj_vykony!$A$1:$E$1265,5,FALSE)</f>
        <v>76</v>
      </c>
      <c r="J178" s="15"/>
      <c r="K178" s="15"/>
      <c r="L178" s="15"/>
      <c r="M178" s="15"/>
      <c r="N178" s="15"/>
      <c r="O178" s="15"/>
      <c r="P178" s="15"/>
      <c r="Q178" s="15"/>
      <c r="R178" s="15"/>
      <c r="S178" s="15"/>
      <c r="T178" s="15"/>
      <c r="U178" s="15"/>
      <c r="V178" s="15"/>
      <c r="W178" s="15"/>
      <c r="X178" s="15"/>
      <c r="Y178" s="15"/>
      <c r="Z178" s="15"/>
    </row>
    <row r="179" spans="1:26" ht="15.75" customHeight="1" x14ac:dyDescent="0.25">
      <c r="A179" s="6">
        <v>131</v>
      </c>
      <c r="B179" s="7" t="s">
        <v>413</v>
      </c>
      <c r="C179" s="8">
        <f>I179*'sazba bodu'!$B$2</f>
        <v>575</v>
      </c>
      <c r="D179" s="8">
        <f t="shared" si="2"/>
        <v>661.25</v>
      </c>
      <c r="E179" s="9" t="s">
        <v>136</v>
      </c>
      <c r="F179" s="10">
        <v>112005</v>
      </c>
      <c r="G179" s="7" t="s">
        <v>414</v>
      </c>
      <c r="H179" s="7">
        <v>93247</v>
      </c>
      <c r="I179" s="13">
        <f>VLOOKUP(H179,zdroj_vykony!$A$1:$E$1265,5,FALSE)</f>
        <v>575</v>
      </c>
      <c r="J179" s="7"/>
      <c r="K179" s="7"/>
      <c r="L179" s="7"/>
      <c r="M179" s="12"/>
      <c r="N179" s="12"/>
      <c r="O179" s="12"/>
      <c r="P179" s="12"/>
      <c r="Q179" s="12"/>
      <c r="R179" s="12"/>
      <c r="S179" s="12"/>
      <c r="T179" s="12"/>
      <c r="U179" s="12"/>
      <c r="V179" s="12"/>
      <c r="W179" s="12"/>
      <c r="X179" s="12"/>
      <c r="Y179" s="12"/>
      <c r="Z179" s="12"/>
    </row>
    <row r="180" spans="1:26" ht="15.75" customHeight="1" x14ac:dyDescent="0.25">
      <c r="A180" s="6">
        <v>129</v>
      </c>
      <c r="B180" s="7" t="s">
        <v>415</v>
      </c>
      <c r="C180" s="8">
        <f>I180*'sazba bodu'!$B$2</f>
        <v>530</v>
      </c>
      <c r="D180" s="8">
        <f t="shared" si="2"/>
        <v>609.5</v>
      </c>
      <c r="E180" s="9" t="s">
        <v>136</v>
      </c>
      <c r="F180" s="10">
        <v>112003</v>
      </c>
      <c r="G180" s="7" t="s">
        <v>416</v>
      </c>
      <c r="H180" s="7">
        <v>93169</v>
      </c>
      <c r="I180" s="13">
        <f>VLOOKUP(H180,zdroj_vykony!$A$1:$E$1265,5,FALSE)</f>
        <v>530</v>
      </c>
      <c r="J180" s="7"/>
      <c r="K180" s="7"/>
      <c r="L180" s="7"/>
      <c r="M180" s="12"/>
      <c r="N180" s="12"/>
      <c r="O180" s="12"/>
      <c r="P180" s="12"/>
      <c r="Q180" s="12"/>
      <c r="R180" s="12"/>
      <c r="S180" s="12"/>
      <c r="T180" s="12"/>
      <c r="U180" s="12"/>
      <c r="V180" s="12"/>
      <c r="W180" s="12"/>
      <c r="X180" s="12"/>
      <c r="Y180" s="12"/>
      <c r="Z180" s="12"/>
    </row>
    <row r="181" spans="1:26" ht="15.75" customHeight="1" x14ac:dyDescent="0.25">
      <c r="A181" s="6">
        <v>12</v>
      </c>
      <c r="B181" s="7" t="s">
        <v>417</v>
      </c>
      <c r="C181" s="8">
        <f>I181*'sazba bodu'!$B$2</f>
        <v>17</v>
      </c>
      <c r="D181" s="8">
        <f t="shared" si="2"/>
        <v>19.549999999999997</v>
      </c>
      <c r="E181" s="9" t="s">
        <v>158</v>
      </c>
      <c r="F181" s="10">
        <v>102007</v>
      </c>
      <c r="G181" s="7" t="s">
        <v>417</v>
      </c>
      <c r="H181" s="7">
        <v>81427</v>
      </c>
      <c r="I181" s="13">
        <f>VLOOKUP(H181,zdroj_vykony!$A$1:$E$1265,5,FALSE)</f>
        <v>17</v>
      </c>
      <c r="J181" s="11" t="s">
        <v>418</v>
      </c>
      <c r="K181" s="7"/>
      <c r="L181" s="7"/>
      <c r="M181" s="7"/>
      <c r="N181" s="7"/>
      <c r="O181" s="7"/>
      <c r="P181" s="7"/>
      <c r="Q181" s="7"/>
      <c r="R181" s="7"/>
      <c r="S181" s="7"/>
      <c r="T181" s="7"/>
      <c r="U181" s="7"/>
      <c r="V181" s="7"/>
      <c r="W181" s="7"/>
      <c r="X181" s="7"/>
      <c r="Y181" s="7"/>
      <c r="Z181" s="7"/>
    </row>
    <row r="182" spans="1:26" ht="15.75" customHeight="1" x14ac:dyDescent="0.25">
      <c r="A182" s="6">
        <v>219</v>
      </c>
      <c r="B182" s="7" t="s">
        <v>419</v>
      </c>
      <c r="C182" s="8">
        <f>I182*'sazba bodu'!$B$2</f>
        <v>17</v>
      </c>
      <c r="D182" s="8">
        <f t="shared" si="2"/>
        <v>19.549999999999997</v>
      </c>
      <c r="E182" s="9" t="s">
        <v>24</v>
      </c>
      <c r="F182" s="10">
        <v>122017</v>
      </c>
      <c r="G182" s="7" t="s">
        <v>420</v>
      </c>
      <c r="H182" s="7">
        <v>81427</v>
      </c>
      <c r="I182" s="13">
        <f>VLOOKUP(H182,zdroj_vykony!$A$1:$E$1265,5,FALSE)</f>
        <v>17</v>
      </c>
      <c r="J182" s="11" t="s">
        <v>421</v>
      </c>
      <c r="K182" s="7"/>
      <c r="L182" s="7"/>
      <c r="M182" s="7"/>
      <c r="N182" s="7"/>
      <c r="O182" s="7"/>
      <c r="P182" s="7"/>
      <c r="Q182" s="7"/>
      <c r="R182" s="7"/>
      <c r="S182" s="7"/>
      <c r="T182" s="7"/>
      <c r="U182" s="7"/>
      <c r="V182" s="7"/>
      <c r="W182" s="7"/>
      <c r="X182" s="7"/>
      <c r="Y182" s="7"/>
      <c r="Z182" s="7"/>
    </row>
    <row r="183" spans="1:26" ht="15.75" customHeight="1" x14ac:dyDescent="0.25">
      <c r="A183" s="6">
        <v>132</v>
      </c>
      <c r="B183" s="7" t="s">
        <v>422</v>
      </c>
      <c r="C183" s="8">
        <f>I183*'sazba bodu'!$B$2</f>
        <v>444</v>
      </c>
      <c r="D183" s="8">
        <f t="shared" si="2"/>
        <v>510.59999999999997</v>
      </c>
      <c r="E183" s="9" t="s">
        <v>136</v>
      </c>
      <c r="F183" s="10">
        <v>112006</v>
      </c>
      <c r="G183" s="7" t="s">
        <v>423</v>
      </c>
      <c r="H183" s="7">
        <v>93255</v>
      </c>
      <c r="I183" s="13">
        <f>VLOOKUP(H183,zdroj_vykony!$A$1:$E$1265,5,FALSE)</f>
        <v>444</v>
      </c>
      <c r="J183" s="7"/>
      <c r="K183" s="7"/>
      <c r="L183" s="7"/>
      <c r="M183" s="12"/>
      <c r="N183" s="12"/>
      <c r="O183" s="12"/>
      <c r="P183" s="12"/>
      <c r="Q183" s="12"/>
      <c r="R183" s="12"/>
      <c r="S183" s="12"/>
      <c r="T183" s="12"/>
      <c r="U183" s="12"/>
      <c r="V183" s="12"/>
      <c r="W183" s="12"/>
      <c r="X183" s="12"/>
      <c r="Y183" s="12"/>
      <c r="Z183" s="12"/>
    </row>
    <row r="184" spans="1:26" ht="15.75" customHeight="1" x14ac:dyDescent="0.25">
      <c r="A184" s="6">
        <v>128</v>
      </c>
      <c r="B184" s="7" t="s">
        <v>424</v>
      </c>
      <c r="C184" s="8">
        <f>I184*'sazba bodu'!$B$2</f>
        <v>562</v>
      </c>
      <c r="D184" s="8">
        <f t="shared" si="2"/>
        <v>646.29999999999995</v>
      </c>
      <c r="E184" s="9" t="s">
        <v>136</v>
      </c>
      <c r="F184" s="10">
        <v>112002</v>
      </c>
      <c r="G184" s="7" t="s">
        <v>425</v>
      </c>
      <c r="H184" s="7">
        <v>93171</v>
      </c>
      <c r="I184" s="13">
        <f>VLOOKUP(H184,zdroj_vykony!$A$1:$E$1265,5,FALSE)</f>
        <v>562</v>
      </c>
      <c r="J184" s="7"/>
      <c r="K184" s="7"/>
      <c r="L184" s="7"/>
      <c r="M184" s="12"/>
      <c r="N184" s="12"/>
      <c r="O184" s="12"/>
      <c r="P184" s="12"/>
      <c r="Q184" s="12"/>
      <c r="R184" s="12"/>
      <c r="S184" s="12"/>
      <c r="T184" s="12"/>
      <c r="U184" s="12"/>
      <c r="V184" s="12"/>
      <c r="W184" s="12"/>
      <c r="X184" s="12"/>
      <c r="Y184" s="12"/>
      <c r="Z184" s="12"/>
    </row>
    <row r="185" spans="1:26" ht="15.75" customHeight="1" x14ac:dyDescent="0.25">
      <c r="A185" s="6">
        <v>126</v>
      </c>
      <c r="B185" s="7" t="s">
        <v>426</v>
      </c>
      <c r="C185" s="8">
        <f>I185*'sazba bodu'!$B$2</f>
        <v>73</v>
      </c>
      <c r="D185" s="8">
        <f t="shared" si="2"/>
        <v>83.949999999999989</v>
      </c>
      <c r="E185" s="9" t="s">
        <v>283</v>
      </c>
      <c r="F185" s="10">
        <v>111004</v>
      </c>
      <c r="G185" s="7" t="s">
        <v>427</v>
      </c>
      <c r="H185" s="7">
        <v>82141</v>
      </c>
      <c r="I185" s="13">
        <f>VLOOKUP(H185,zdroj_vykony!$A$1:$E$1265,5,FALSE)</f>
        <v>73</v>
      </c>
      <c r="J185" s="11" t="s">
        <v>428</v>
      </c>
      <c r="K185" s="7"/>
      <c r="L185" s="7"/>
      <c r="M185" s="12"/>
      <c r="N185" s="12"/>
      <c r="O185" s="12"/>
      <c r="P185" s="12"/>
      <c r="Q185" s="12"/>
      <c r="R185" s="12"/>
      <c r="S185" s="12"/>
      <c r="T185" s="12"/>
      <c r="U185" s="12"/>
      <c r="V185" s="12"/>
      <c r="W185" s="12"/>
      <c r="X185" s="12"/>
      <c r="Y185" s="12"/>
      <c r="Z185" s="12"/>
    </row>
    <row r="186" spans="1:26" ht="15.75" customHeight="1" x14ac:dyDescent="0.25">
      <c r="A186" s="6">
        <v>79</v>
      </c>
      <c r="B186" s="15" t="s">
        <v>429</v>
      </c>
      <c r="C186" s="16">
        <f>I186*'sazba bodu'!$B$2</f>
        <v>957</v>
      </c>
      <c r="D186" s="16">
        <f t="shared" si="2"/>
        <v>1100.55</v>
      </c>
      <c r="E186" s="17" t="s">
        <v>19</v>
      </c>
      <c r="F186" s="6">
        <v>109002</v>
      </c>
      <c r="G186" s="15" t="s">
        <v>430</v>
      </c>
      <c r="H186" s="15"/>
      <c r="I186" s="15">
        <v>957</v>
      </c>
      <c r="J186" s="7"/>
      <c r="K186" s="7"/>
      <c r="L186" s="7"/>
      <c r="M186" s="12"/>
      <c r="N186" s="12"/>
      <c r="O186" s="12"/>
      <c r="P186" s="12"/>
      <c r="Q186" s="12"/>
      <c r="R186" s="12"/>
      <c r="S186" s="12"/>
      <c r="T186" s="12"/>
      <c r="U186" s="12"/>
      <c r="V186" s="12"/>
      <c r="W186" s="12"/>
      <c r="X186" s="12"/>
      <c r="Y186" s="12"/>
      <c r="Z186" s="12"/>
    </row>
    <row r="187" spans="1:26" ht="15.75" customHeight="1" x14ac:dyDescent="0.25">
      <c r="A187" s="6">
        <v>117</v>
      </c>
      <c r="B187" s="7" t="s">
        <v>431</v>
      </c>
      <c r="C187" s="8">
        <f>I187*'sazba bodu'!$B$2</f>
        <v>930</v>
      </c>
      <c r="D187" s="8">
        <f t="shared" si="2"/>
        <v>1069.5</v>
      </c>
      <c r="E187" s="9" t="s">
        <v>96</v>
      </c>
      <c r="F187" s="10">
        <v>110024</v>
      </c>
      <c r="G187" s="7" t="s">
        <v>432</v>
      </c>
      <c r="H187" s="7">
        <v>81739</v>
      </c>
      <c r="I187" s="13">
        <f>VLOOKUP(H187,zdroj_vykony!$A$1:$E$1265,5,FALSE)</f>
        <v>930</v>
      </c>
      <c r="J187" s="11" t="s">
        <v>433</v>
      </c>
      <c r="K187" s="7"/>
      <c r="L187" s="7"/>
      <c r="M187" s="7"/>
      <c r="N187" s="7"/>
      <c r="O187" s="7"/>
      <c r="P187" s="7"/>
      <c r="Q187" s="7"/>
      <c r="R187" s="7"/>
      <c r="S187" s="7"/>
      <c r="T187" s="7"/>
      <c r="U187" s="7"/>
      <c r="V187" s="7"/>
      <c r="W187" s="7"/>
      <c r="X187" s="7"/>
      <c r="Y187" s="7"/>
      <c r="Z187" s="7"/>
    </row>
    <row r="188" spans="1:26" ht="15.75" customHeight="1" x14ac:dyDescent="0.25">
      <c r="A188" s="6">
        <v>37</v>
      </c>
      <c r="B188" s="7" t="s">
        <v>434</v>
      </c>
      <c r="C188" s="8">
        <f>I188*'sazba bodu'!$B$2</f>
        <v>178</v>
      </c>
      <c r="D188" s="8">
        <f t="shared" si="2"/>
        <v>204.7</v>
      </c>
      <c r="E188" s="9" t="s">
        <v>21</v>
      </c>
      <c r="F188" s="10">
        <v>106005</v>
      </c>
      <c r="G188" s="7" t="s">
        <v>435</v>
      </c>
      <c r="H188" s="7">
        <v>91143</v>
      </c>
      <c r="I188" s="13">
        <f>VLOOKUP(H188,zdroj_vykony!$A$1:$E$1265,5,FALSE)</f>
        <v>178</v>
      </c>
      <c r="J188" s="7"/>
      <c r="K188" s="7"/>
      <c r="L188" s="7"/>
      <c r="M188" s="12"/>
      <c r="N188" s="12"/>
      <c r="O188" s="12"/>
      <c r="P188" s="12"/>
      <c r="Q188" s="12"/>
      <c r="R188" s="12"/>
      <c r="S188" s="12"/>
      <c r="T188" s="12"/>
      <c r="U188" s="12"/>
      <c r="V188" s="12"/>
      <c r="W188" s="12"/>
      <c r="X188" s="12"/>
      <c r="Y188" s="12"/>
      <c r="Z188" s="12"/>
    </row>
    <row r="189" spans="1:26" ht="15.75" customHeight="1" x14ac:dyDescent="0.25">
      <c r="A189" s="6">
        <v>194</v>
      </c>
      <c r="B189" s="7" t="s">
        <v>436</v>
      </c>
      <c r="C189" s="8">
        <f>I189*'sazba bodu'!$B$2</f>
        <v>319</v>
      </c>
      <c r="D189" s="8">
        <f t="shared" si="2"/>
        <v>366.84999999999997</v>
      </c>
      <c r="E189" s="9" t="s">
        <v>62</v>
      </c>
      <c r="F189" s="10">
        <v>119012</v>
      </c>
      <c r="G189" s="7" t="s">
        <v>437</v>
      </c>
      <c r="H189" s="7">
        <v>96273</v>
      </c>
      <c r="I189" s="13">
        <f>VLOOKUP(H189,zdroj_vykony!$A$1:$E$1265,5,FALSE)</f>
        <v>319</v>
      </c>
      <c r="J189" s="7"/>
      <c r="K189" s="7"/>
      <c r="L189" s="7"/>
      <c r="M189" s="7"/>
      <c r="N189" s="7"/>
      <c r="O189" s="7"/>
      <c r="P189" s="7"/>
      <c r="Q189" s="7"/>
      <c r="R189" s="7"/>
      <c r="S189" s="7"/>
      <c r="T189" s="7"/>
      <c r="U189" s="7"/>
      <c r="V189" s="7"/>
      <c r="W189" s="7"/>
      <c r="X189" s="7"/>
      <c r="Y189" s="7"/>
      <c r="Z189" s="7"/>
    </row>
    <row r="190" spans="1:26" ht="15.75" customHeight="1" x14ac:dyDescent="0.25">
      <c r="A190" s="6">
        <v>109</v>
      </c>
      <c r="B190" s="7" t="s">
        <v>438</v>
      </c>
      <c r="C190" s="8">
        <f>I190*'sazba bodu'!$B$2</f>
        <v>179</v>
      </c>
      <c r="D190" s="8">
        <f t="shared" si="2"/>
        <v>205.85</v>
      </c>
      <c r="E190" s="9" t="s">
        <v>96</v>
      </c>
      <c r="F190" s="10">
        <v>110015</v>
      </c>
      <c r="G190" s="7" t="s">
        <v>439</v>
      </c>
      <c r="H190" s="7">
        <v>93137</v>
      </c>
      <c r="I190" s="13">
        <f>VLOOKUP(H190,zdroj_vykony!$A$1:$E$1265,5,FALSE)</f>
        <v>179</v>
      </c>
      <c r="J190" s="7"/>
      <c r="K190" s="7"/>
      <c r="L190" s="7"/>
      <c r="M190" s="7"/>
      <c r="N190" s="7"/>
      <c r="O190" s="7"/>
      <c r="P190" s="7"/>
      <c r="Q190" s="7"/>
      <c r="R190" s="7"/>
      <c r="S190" s="7"/>
      <c r="T190" s="7"/>
      <c r="U190" s="7"/>
      <c r="V190" s="7"/>
      <c r="W190" s="7"/>
      <c r="X190" s="7"/>
      <c r="Y190" s="7"/>
      <c r="Z190" s="7"/>
    </row>
    <row r="191" spans="1:26" ht="15.75" customHeight="1" x14ac:dyDescent="0.25">
      <c r="A191" s="6">
        <v>55</v>
      </c>
      <c r="B191" s="24" t="s">
        <v>440</v>
      </c>
      <c r="C191" s="8">
        <f>I191*'sazba bodu'!$B$2</f>
        <v>788</v>
      </c>
      <c r="D191" s="8">
        <f t="shared" si="2"/>
        <v>906.19999999999993</v>
      </c>
      <c r="E191" s="9" t="s">
        <v>21</v>
      </c>
      <c r="F191" s="10">
        <v>106023</v>
      </c>
      <c r="G191" s="24" t="s">
        <v>441</v>
      </c>
      <c r="H191" s="7">
        <v>91481</v>
      </c>
      <c r="I191" s="13">
        <f>VLOOKUP(H191,zdroj_vykony!$A$1:$E$1265,5,FALSE)</f>
        <v>788</v>
      </c>
      <c r="J191" s="7"/>
      <c r="K191" s="7"/>
      <c r="L191" s="7"/>
      <c r="M191" s="7"/>
      <c r="N191" s="7"/>
      <c r="O191" s="7"/>
      <c r="P191" s="7"/>
      <c r="Q191" s="7"/>
      <c r="R191" s="7"/>
      <c r="S191" s="7"/>
      <c r="T191" s="7"/>
      <c r="U191" s="7"/>
      <c r="V191" s="7"/>
      <c r="W191" s="7"/>
      <c r="X191" s="7"/>
      <c r="Y191" s="7"/>
      <c r="Z191" s="7"/>
    </row>
    <row r="192" spans="1:26" ht="15.75" customHeight="1" x14ac:dyDescent="0.25">
      <c r="A192" s="6">
        <v>107</v>
      </c>
      <c r="B192" s="7" t="s">
        <v>442</v>
      </c>
      <c r="C192" s="8">
        <f>I192*'sazba bodu'!$B$2</f>
        <v>172</v>
      </c>
      <c r="D192" s="8">
        <f t="shared" si="2"/>
        <v>197.79999999999998</v>
      </c>
      <c r="E192" s="9" t="s">
        <v>96</v>
      </c>
      <c r="F192" s="10">
        <v>110013</v>
      </c>
      <c r="G192" s="7" t="s">
        <v>443</v>
      </c>
      <c r="H192" s="7">
        <v>93177</v>
      </c>
      <c r="I192" s="13">
        <f>VLOOKUP(H192,zdroj_vykony!$A$1:$E$1265,5,FALSE)</f>
        <v>172</v>
      </c>
      <c r="J192" s="11" t="s">
        <v>305</v>
      </c>
      <c r="K192" s="7"/>
      <c r="L192" s="7"/>
      <c r="M192" s="7"/>
      <c r="N192" s="7"/>
      <c r="O192" s="7"/>
      <c r="P192" s="7"/>
      <c r="Q192" s="7"/>
      <c r="R192" s="7"/>
      <c r="S192" s="7"/>
      <c r="T192" s="7"/>
      <c r="U192" s="7"/>
      <c r="V192" s="7"/>
      <c r="W192" s="7"/>
      <c r="X192" s="7"/>
      <c r="Y192" s="7"/>
      <c r="Z192" s="7"/>
    </row>
    <row r="193" spans="1:26" ht="15.75" customHeight="1" x14ac:dyDescent="0.25">
      <c r="A193" s="6">
        <v>191</v>
      </c>
      <c r="B193" s="7" t="s">
        <v>444</v>
      </c>
      <c r="C193" s="8">
        <f>I193*'sazba bodu'!$B$2</f>
        <v>736</v>
      </c>
      <c r="D193" s="8">
        <f t="shared" si="2"/>
        <v>846.4</v>
      </c>
      <c r="E193" s="9" t="s">
        <v>62</v>
      </c>
      <c r="F193" s="10">
        <v>119009</v>
      </c>
      <c r="G193" s="7" t="s">
        <v>445</v>
      </c>
      <c r="H193" s="7">
        <v>96199</v>
      </c>
      <c r="I193" s="13">
        <f>VLOOKUP(H193,zdroj_vykony!$A$1:$E$1265,5,FALSE)</f>
        <v>736</v>
      </c>
      <c r="J193" s="7"/>
      <c r="K193" s="7"/>
      <c r="L193" s="7"/>
      <c r="M193" s="7"/>
      <c r="N193" s="7"/>
      <c r="O193" s="7"/>
      <c r="P193" s="7"/>
      <c r="Q193" s="7"/>
      <c r="R193" s="7"/>
      <c r="S193" s="7"/>
      <c r="T193" s="7"/>
      <c r="U193" s="7"/>
      <c r="V193" s="7"/>
      <c r="W193" s="7"/>
      <c r="X193" s="7"/>
      <c r="Y193" s="7"/>
      <c r="Z193" s="7"/>
    </row>
    <row r="194" spans="1:26" ht="15.75" customHeight="1" x14ac:dyDescent="0.25">
      <c r="A194" s="6">
        <v>192</v>
      </c>
      <c r="B194" s="7" t="s">
        <v>446</v>
      </c>
      <c r="C194" s="8">
        <f>I194*'sazba bodu'!$B$2</f>
        <v>869</v>
      </c>
      <c r="D194" s="8">
        <f t="shared" si="2"/>
        <v>999.34999999999991</v>
      </c>
      <c r="E194" s="9" t="s">
        <v>62</v>
      </c>
      <c r="F194" s="10">
        <v>119010</v>
      </c>
      <c r="G194" s="7" t="s">
        <v>447</v>
      </c>
      <c r="H194" s="7">
        <v>96211</v>
      </c>
      <c r="I194" s="13">
        <f>VLOOKUP(H194,zdroj_vykony!$A$1:$E$1265,5,FALSE)</f>
        <v>869</v>
      </c>
      <c r="J194" s="7"/>
      <c r="K194" s="7"/>
      <c r="L194" s="7"/>
      <c r="M194" s="7"/>
      <c r="N194" s="7"/>
      <c r="O194" s="7"/>
      <c r="P194" s="7"/>
      <c r="Q194" s="7"/>
      <c r="R194" s="7"/>
      <c r="S194" s="7"/>
      <c r="T194" s="7"/>
      <c r="U194" s="7"/>
      <c r="V194" s="7"/>
      <c r="W194" s="7"/>
      <c r="X194" s="7"/>
      <c r="Y194" s="7"/>
      <c r="Z194" s="7"/>
    </row>
    <row r="195" spans="1:26" ht="15.75" customHeight="1" x14ac:dyDescent="0.25">
      <c r="A195" s="6">
        <v>225</v>
      </c>
      <c r="B195" s="7" t="s">
        <v>448</v>
      </c>
      <c r="C195" s="8">
        <f>I195*'sazba bodu'!$B$2</f>
        <v>355</v>
      </c>
      <c r="D195" s="8">
        <f t="shared" si="2"/>
        <v>408.24999999999994</v>
      </c>
      <c r="E195" s="9" t="s">
        <v>24</v>
      </c>
      <c r="F195" s="10">
        <v>122023</v>
      </c>
      <c r="G195" s="7" t="s">
        <v>449</v>
      </c>
      <c r="H195" s="7">
        <v>81395</v>
      </c>
      <c r="I195" s="13">
        <f>VLOOKUP(H195,zdroj_vykony!$A$1:$E$1265,5,FALSE)</f>
        <v>355</v>
      </c>
      <c r="J195" s="7"/>
      <c r="K195" s="7"/>
      <c r="L195" s="7"/>
      <c r="M195" s="7"/>
      <c r="N195" s="7"/>
      <c r="O195" s="7"/>
      <c r="P195" s="7"/>
      <c r="Q195" s="7"/>
      <c r="R195" s="7"/>
      <c r="S195" s="7"/>
      <c r="T195" s="7"/>
      <c r="U195" s="7"/>
      <c r="V195" s="7"/>
      <c r="W195" s="7"/>
      <c r="X195" s="7"/>
      <c r="Y195" s="7"/>
      <c r="Z195" s="7"/>
    </row>
    <row r="196" spans="1:26" ht="15.75" customHeight="1" x14ac:dyDescent="0.25">
      <c r="A196" s="6">
        <v>201</v>
      </c>
      <c r="B196" s="7" t="s">
        <v>450</v>
      </c>
      <c r="C196" s="8">
        <f>I196*'sazba bodu'!$B$2</f>
        <v>115</v>
      </c>
      <c r="D196" s="8">
        <f t="shared" si="2"/>
        <v>132.25</v>
      </c>
      <c r="E196" s="9" t="s">
        <v>108</v>
      </c>
      <c r="F196" s="10">
        <v>120005</v>
      </c>
      <c r="G196" s="7" t="s">
        <v>451</v>
      </c>
      <c r="H196" s="7">
        <v>22133</v>
      </c>
      <c r="I196" s="13">
        <f>VLOOKUP(H196,zdroj_vykony!$A$1:$E$1265,5,FALSE)</f>
        <v>115</v>
      </c>
      <c r="J196" s="7"/>
      <c r="K196" s="7"/>
      <c r="L196" s="7"/>
      <c r="M196" s="7"/>
      <c r="N196" s="7"/>
      <c r="O196" s="7"/>
      <c r="P196" s="7"/>
      <c r="Q196" s="7"/>
      <c r="R196" s="7"/>
      <c r="S196" s="7"/>
      <c r="T196" s="7"/>
      <c r="U196" s="7"/>
      <c r="V196" s="7"/>
      <c r="W196" s="7"/>
      <c r="X196" s="7"/>
      <c r="Y196" s="7"/>
      <c r="Z196" s="7"/>
    </row>
    <row r="197" spans="1:26" ht="15.75" customHeight="1" x14ac:dyDescent="0.25">
      <c r="A197" s="6">
        <v>77</v>
      </c>
      <c r="B197" s="7" t="s">
        <v>452</v>
      </c>
      <c r="C197" s="8">
        <f>I197*'sazba bodu'!$B$2</f>
        <v>256</v>
      </c>
      <c r="D197" s="8">
        <f t="shared" si="2"/>
        <v>294.39999999999998</v>
      </c>
      <c r="E197" s="9" t="s">
        <v>19</v>
      </c>
      <c r="F197" s="10">
        <v>109000</v>
      </c>
      <c r="G197" s="7" t="s">
        <v>452</v>
      </c>
      <c r="H197" s="7">
        <v>93225</v>
      </c>
      <c r="I197" s="13">
        <f>VLOOKUP(H197,zdroj_vykony!$A$1:$E$1265,5,FALSE)</f>
        <v>256</v>
      </c>
      <c r="J197" s="11" t="s">
        <v>453</v>
      </c>
      <c r="K197" s="7"/>
      <c r="L197" s="7"/>
      <c r="M197" s="12"/>
      <c r="N197" s="12"/>
      <c r="O197" s="12"/>
      <c r="P197" s="12"/>
      <c r="Q197" s="12"/>
      <c r="R197" s="12"/>
      <c r="S197" s="12"/>
      <c r="T197" s="12"/>
      <c r="U197" s="12"/>
      <c r="V197" s="12"/>
      <c r="W197" s="12"/>
      <c r="X197" s="12"/>
      <c r="Y197" s="12"/>
      <c r="Z197" s="12"/>
    </row>
    <row r="198" spans="1:26" ht="15.75" customHeight="1" x14ac:dyDescent="0.25">
      <c r="A198" s="6">
        <v>78</v>
      </c>
      <c r="B198" s="7" t="s">
        <v>454</v>
      </c>
      <c r="C198" s="8">
        <f>I198*'sazba bodu'!$B$2</f>
        <v>394</v>
      </c>
      <c r="D198" s="8">
        <f t="shared" si="2"/>
        <v>453.09999999999997</v>
      </c>
      <c r="E198" s="9" t="s">
        <v>19</v>
      </c>
      <c r="F198" s="10">
        <v>109001</v>
      </c>
      <c r="G198" s="7" t="s">
        <v>455</v>
      </c>
      <c r="H198" s="7">
        <v>81227</v>
      </c>
      <c r="I198" s="13">
        <f>VLOOKUP(H198,zdroj_vykony!$A$1:$E$1265,5,FALSE)</f>
        <v>394</v>
      </c>
      <c r="J198" s="11" t="s">
        <v>453</v>
      </c>
      <c r="K198" s="7"/>
      <c r="L198" s="7"/>
      <c r="M198" s="12"/>
      <c r="N198" s="12"/>
      <c r="O198" s="12"/>
      <c r="P198" s="12"/>
      <c r="Q198" s="12"/>
      <c r="R198" s="12"/>
      <c r="S198" s="12"/>
      <c r="T198" s="12"/>
      <c r="U198" s="12"/>
      <c r="V198" s="12"/>
      <c r="W198" s="12"/>
      <c r="X198" s="12"/>
      <c r="Y198" s="12"/>
      <c r="Z198" s="12"/>
    </row>
    <row r="199" spans="1:26" ht="15.75" customHeight="1" x14ac:dyDescent="0.25">
      <c r="A199" s="6">
        <v>144</v>
      </c>
      <c r="B199" s="24" t="s">
        <v>456</v>
      </c>
      <c r="C199" s="8">
        <f>I199*'sazba bodu'!$B$2</f>
        <v>356</v>
      </c>
      <c r="D199" s="8">
        <f t="shared" si="2"/>
        <v>409.4</v>
      </c>
      <c r="E199" s="9" t="s">
        <v>13</v>
      </c>
      <c r="F199" s="10">
        <v>114007</v>
      </c>
      <c r="G199" s="24" t="s">
        <v>457</v>
      </c>
      <c r="H199" s="7">
        <v>93179</v>
      </c>
      <c r="I199" s="13">
        <f>VLOOKUP(H199,zdroj_vykony!$A$1:$E$1265,5,FALSE)</f>
        <v>356</v>
      </c>
      <c r="J199" s="7"/>
      <c r="K199" s="7"/>
      <c r="L199" s="7"/>
      <c r="M199" s="7"/>
      <c r="N199" s="7"/>
      <c r="O199" s="7"/>
      <c r="P199" s="7"/>
      <c r="Q199" s="7"/>
      <c r="R199" s="7"/>
      <c r="S199" s="7"/>
      <c r="T199" s="7"/>
      <c r="U199" s="7"/>
      <c r="V199" s="7"/>
      <c r="W199" s="7"/>
      <c r="X199" s="7"/>
      <c r="Y199" s="7"/>
      <c r="Z199" s="7"/>
    </row>
    <row r="200" spans="1:26" ht="15.75" customHeight="1" x14ac:dyDescent="0.25">
      <c r="A200" s="6">
        <v>145</v>
      </c>
      <c r="B200" s="24" t="s">
        <v>458</v>
      </c>
      <c r="C200" s="8">
        <f>I200*'sazba bodu'!$B$2</f>
        <v>356</v>
      </c>
      <c r="D200" s="8">
        <f t="shared" si="2"/>
        <v>409.4</v>
      </c>
      <c r="E200" s="9" t="s">
        <v>13</v>
      </c>
      <c r="F200" s="10">
        <v>114008</v>
      </c>
      <c r="G200" s="24" t="s">
        <v>459</v>
      </c>
      <c r="H200" s="7">
        <v>93179</v>
      </c>
      <c r="I200" s="13">
        <f>VLOOKUP(H200,zdroj_vykony!$A$1:$E$1265,5,FALSE)</f>
        <v>356</v>
      </c>
      <c r="J200" s="7"/>
      <c r="K200" s="7"/>
      <c r="L200" s="7"/>
      <c r="M200" s="7"/>
      <c r="N200" s="7"/>
      <c r="O200" s="7"/>
      <c r="P200" s="7"/>
      <c r="Q200" s="7"/>
      <c r="R200" s="7"/>
      <c r="S200" s="7"/>
      <c r="T200" s="7"/>
      <c r="U200" s="7"/>
      <c r="V200" s="7"/>
      <c r="W200" s="7"/>
      <c r="X200" s="7"/>
      <c r="Y200" s="7"/>
      <c r="Z200" s="7"/>
    </row>
    <row r="201" spans="1:26" ht="15.75" customHeight="1" x14ac:dyDescent="0.25">
      <c r="A201" s="6">
        <v>171</v>
      </c>
      <c r="B201" s="15" t="s">
        <v>460</v>
      </c>
      <c r="C201" s="16">
        <f>I201*'sazba bodu'!$B$2</f>
        <v>66</v>
      </c>
      <c r="D201" s="16">
        <f t="shared" si="2"/>
        <v>75.899999999999991</v>
      </c>
      <c r="E201" s="17" t="s">
        <v>44</v>
      </c>
      <c r="F201" s="6">
        <v>118004</v>
      </c>
      <c r="G201" s="15" t="s">
        <v>461</v>
      </c>
      <c r="H201" s="15">
        <v>96857</v>
      </c>
      <c r="I201" s="18">
        <f>VLOOKUP(H201,zdroj_vykony!$A$1:$E$1265,5,FALSE)</f>
        <v>66</v>
      </c>
      <c r="J201" s="15"/>
      <c r="K201" s="15"/>
      <c r="L201" s="15"/>
      <c r="M201" s="15"/>
      <c r="N201" s="15"/>
      <c r="O201" s="15"/>
      <c r="P201" s="15"/>
      <c r="Q201" s="15"/>
      <c r="R201" s="15"/>
      <c r="S201" s="15"/>
      <c r="T201" s="15"/>
      <c r="U201" s="15"/>
      <c r="V201" s="15"/>
      <c r="W201" s="15"/>
      <c r="X201" s="15"/>
      <c r="Y201" s="15"/>
      <c r="Z201" s="15"/>
    </row>
    <row r="202" spans="1:26" ht="15.75" customHeight="1" x14ac:dyDescent="0.25">
      <c r="A202" s="6">
        <v>172</v>
      </c>
      <c r="B202" s="15" t="s">
        <v>462</v>
      </c>
      <c r="C202" s="16">
        <f>I202*'sazba bodu'!$B$2</f>
        <v>47</v>
      </c>
      <c r="D202" s="16">
        <f t="shared" si="2"/>
        <v>54.05</v>
      </c>
      <c r="E202" s="17" t="s">
        <v>44</v>
      </c>
      <c r="F202" s="6">
        <v>118005</v>
      </c>
      <c r="G202" s="15" t="s">
        <v>463</v>
      </c>
      <c r="H202" s="15">
        <v>96523</v>
      </c>
      <c r="I202" s="18">
        <f>VLOOKUP(H202,zdroj_vykony!$A$1:$E$1265,5,FALSE)</f>
        <v>47</v>
      </c>
      <c r="J202" s="15"/>
      <c r="K202" s="15"/>
      <c r="L202" s="15"/>
      <c r="M202" s="15"/>
      <c r="N202" s="15"/>
      <c r="O202" s="15"/>
      <c r="P202" s="15"/>
      <c r="Q202" s="15"/>
      <c r="R202" s="15"/>
      <c r="S202" s="15"/>
      <c r="T202" s="15"/>
      <c r="U202" s="15"/>
      <c r="V202" s="15"/>
      <c r="W202" s="15"/>
      <c r="X202" s="15"/>
      <c r="Y202" s="15"/>
      <c r="Z202" s="15"/>
    </row>
    <row r="203" spans="1:26" ht="15.75" customHeight="1" x14ac:dyDescent="0.25">
      <c r="A203" s="6">
        <v>42</v>
      </c>
      <c r="B203" s="7" t="s">
        <v>464</v>
      </c>
      <c r="C203" s="8">
        <f>I203*'sazba bodu'!$B$2</f>
        <v>110</v>
      </c>
      <c r="D203" s="8">
        <f t="shared" si="2"/>
        <v>126.49999999999999</v>
      </c>
      <c r="E203" s="9" t="s">
        <v>21</v>
      </c>
      <c r="F203" s="10">
        <v>106010</v>
      </c>
      <c r="G203" s="7" t="s">
        <v>464</v>
      </c>
      <c r="H203" s="7">
        <v>91335</v>
      </c>
      <c r="I203" s="13">
        <f>VLOOKUP(H203,zdroj_vykony!$A$1:$E$1265,5,FALSE)</f>
        <v>110</v>
      </c>
      <c r="J203" s="11" t="s">
        <v>465</v>
      </c>
      <c r="K203" s="7"/>
      <c r="L203" s="7"/>
      <c r="M203" s="12"/>
      <c r="N203" s="12"/>
      <c r="O203" s="12"/>
      <c r="P203" s="12"/>
      <c r="Q203" s="12"/>
      <c r="R203" s="12"/>
      <c r="S203" s="12"/>
      <c r="T203" s="12"/>
      <c r="U203" s="12"/>
      <c r="V203" s="12"/>
      <c r="W203" s="12"/>
      <c r="X203" s="12"/>
      <c r="Y203" s="12"/>
      <c r="Z203" s="12"/>
    </row>
    <row r="204" spans="1:26" ht="15.75" customHeight="1" x14ac:dyDescent="0.25">
      <c r="A204" s="6">
        <v>89</v>
      </c>
      <c r="B204" s="7" t="s">
        <v>466</v>
      </c>
      <c r="C204" s="8">
        <f>I204*'sazba bodu'!$B$2</f>
        <v>464</v>
      </c>
      <c r="D204" s="8">
        <f t="shared" si="2"/>
        <v>533.59999999999991</v>
      </c>
      <c r="E204" s="9" t="s">
        <v>19</v>
      </c>
      <c r="F204" s="10">
        <v>109012</v>
      </c>
      <c r="G204" s="7" t="s">
        <v>467</v>
      </c>
      <c r="H204" s="7">
        <v>81717</v>
      </c>
      <c r="I204" s="13">
        <f>VLOOKUP(H204,zdroj_vykony!$A$1:$E$1265,5,FALSE)</f>
        <v>464</v>
      </c>
      <c r="J204" s="7"/>
      <c r="K204" s="7"/>
      <c r="L204" s="7"/>
      <c r="M204" s="12"/>
      <c r="N204" s="12"/>
      <c r="O204" s="12"/>
      <c r="P204" s="12"/>
      <c r="Q204" s="12"/>
      <c r="R204" s="12"/>
      <c r="S204" s="12"/>
      <c r="T204" s="12"/>
      <c r="U204" s="12"/>
      <c r="V204" s="12"/>
      <c r="W204" s="12"/>
      <c r="X204" s="12"/>
      <c r="Y204" s="12"/>
      <c r="Z204" s="12"/>
    </row>
    <row r="205" spans="1:26" ht="15.75" customHeight="1" x14ac:dyDescent="0.25">
      <c r="A205" s="6">
        <v>94</v>
      </c>
      <c r="B205" s="24" t="s">
        <v>468</v>
      </c>
      <c r="C205" s="8">
        <f>I205*'sazba bodu'!$B$2</f>
        <v>941</v>
      </c>
      <c r="D205" s="8">
        <f t="shared" si="2"/>
        <v>1082.1499999999999</v>
      </c>
      <c r="E205" s="9" t="s">
        <v>19</v>
      </c>
      <c r="F205" s="10">
        <v>109017</v>
      </c>
      <c r="G205" s="24" t="s">
        <v>468</v>
      </c>
      <c r="H205" s="7">
        <v>93227</v>
      </c>
      <c r="I205" s="13">
        <f>VLOOKUP(H205,zdroj_vykony!$A$1:$E$1265,5,FALSE)</f>
        <v>941</v>
      </c>
      <c r="J205" s="7"/>
      <c r="K205" s="7"/>
      <c r="L205" s="7"/>
      <c r="M205" s="11"/>
      <c r="N205" s="7"/>
      <c r="O205" s="7"/>
      <c r="P205" s="7"/>
      <c r="Q205" s="7"/>
      <c r="R205" s="7"/>
      <c r="S205" s="7"/>
      <c r="T205" s="7"/>
      <c r="U205" s="7"/>
      <c r="V205" s="7"/>
      <c r="W205" s="7"/>
      <c r="X205" s="7"/>
      <c r="Y205" s="7"/>
      <c r="Z205" s="7"/>
    </row>
    <row r="206" spans="1:26" ht="15.75" customHeight="1" x14ac:dyDescent="0.25">
      <c r="A206" s="6">
        <v>169</v>
      </c>
      <c r="B206" s="15" t="s">
        <v>469</v>
      </c>
      <c r="C206" s="16">
        <f>I206*'sazba bodu'!$B$2</f>
        <v>28</v>
      </c>
      <c r="D206" s="16">
        <f t="shared" si="2"/>
        <v>32.199999999999996</v>
      </c>
      <c r="E206" s="17" t="s">
        <v>343</v>
      </c>
      <c r="F206" s="6">
        <v>118002</v>
      </c>
      <c r="G206" s="15" t="s">
        <v>470</v>
      </c>
      <c r="H206" s="15">
        <v>9133</v>
      </c>
      <c r="I206" s="30">
        <f>VLOOKUP(H206,zdroj_vykony!$A$1:$E$1265,5,FALSE)</f>
        <v>28</v>
      </c>
      <c r="J206" s="15"/>
      <c r="K206" s="15"/>
      <c r="L206" s="15"/>
      <c r="M206" s="15"/>
      <c r="N206" s="15"/>
      <c r="O206" s="15"/>
      <c r="P206" s="15"/>
      <c r="Q206" s="15"/>
      <c r="R206" s="15"/>
      <c r="S206" s="15"/>
      <c r="T206" s="15"/>
      <c r="U206" s="15"/>
      <c r="V206" s="15"/>
      <c r="W206" s="15"/>
      <c r="X206" s="15"/>
      <c r="Y206" s="15"/>
      <c r="Z206" s="15"/>
    </row>
    <row r="207" spans="1:26" ht="15.75" customHeight="1" x14ac:dyDescent="0.25">
      <c r="A207" s="6">
        <v>239</v>
      </c>
      <c r="B207" s="7" t="s">
        <v>471</v>
      </c>
      <c r="C207" s="8">
        <f>I207*'sazba bodu'!$B$2</f>
        <v>17</v>
      </c>
      <c r="D207" s="8">
        <f t="shared" si="2"/>
        <v>19.549999999999997</v>
      </c>
      <c r="E207" s="9" t="s">
        <v>389</v>
      </c>
      <c r="F207" s="10">
        <v>200001</v>
      </c>
      <c r="G207" s="7" t="s">
        <v>472</v>
      </c>
      <c r="H207" s="7">
        <v>97111</v>
      </c>
      <c r="I207" s="13">
        <f>VLOOKUP(H207,zdroj_vykony!$A$1:$E$1265,5,FALSE)</f>
        <v>17</v>
      </c>
      <c r="J207" s="7"/>
      <c r="K207" s="7">
        <f>37*0.57</f>
        <v>21.09</v>
      </c>
      <c r="L207" s="7"/>
      <c r="M207" s="7"/>
      <c r="N207" s="7"/>
      <c r="O207" s="7"/>
      <c r="P207" s="7"/>
      <c r="Q207" s="7"/>
      <c r="R207" s="7"/>
      <c r="S207" s="7"/>
      <c r="T207" s="7"/>
      <c r="U207" s="7"/>
      <c r="V207" s="7"/>
      <c r="W207" s="7"/>
      <c r="X207" s="7"/>
      <c r="Y207" s="7"/>
      <c r="Z207" s="7"/>
    </row>
    <row r="208" spans="1:26" ht="15.75" customHeight="1" x14ac:dyDescent="0.25">
      <c r="A208" s="6">
        <v>118</v>
      </c>
      <c r="B208" s="7" t="s">
        <v>473</v>
      </c>
      <c r="C208" s="8">
        <f>I208*'sazba bodu'!$B$2</f>
        <v>932</v>
      </c>
      <c r="D208" s="8">
        <f t="shared" si="2"/>
        <v>1071.8</v>
      </c>
      <c r="E208" s="9" t="s">
        <v>96</v>
      </c>
      <c r="F208" s="10">
        <v>110025</v>
      </c>
      <c r="G208" s="7" t="s">
        <v>474</v>
      </c>
      <c r="H208" s="7">
        <v>81741</v>
      </c>
      <c r="I208" s="13">
        <f>VLOOKUP(H208,zdroj_vykony!$A$1:$E$1265,5,FALSE)</f>
        <v>932</v>
      </c>
      <c r="J208" s="11" t="s">
        <v>433</v>
      </c>
      <c r="K208" s="7"/>
      <c r="L208" s="7"/>
      <c r="M208" s="7"/>
      <c r="N208" s="7"/>
      <c r="O208" s="7"/>
      <c r="P208" s="7"/>
      <c r="Q208" s="7"/>
      <c r="R208" s="7"/>
      <c r="S208" s="7"/>
      <c r="T208" s="7"/>
      <c r="U208" s="7"/>
      <c r="V208" s="7"/>
      <c r="W208" s="7"/>
      <c r="X208" s="7"/>
      <c r="Y208" s="7"/>
      <c r="Z208" s="7"/>
    </row>
    <row r="209" spans="1:26" ht="15.75" customHeight="1" x14ac:dyDescent="0.25">
      <c r="A209" s="6">
        <v>114</v>
      </c>
      <c r="B209" s="7" t="s">
        <v>475</v>
      </c>
      <c r="C209" s="8">
        <f>I209*'sazba bodu'!$B$2</f>
        <v>265</v>
      </c>
      <c r="D209" s="8">
        <f t="shared" si="2"/>
        <v>304.75</v>
      </c>
      <c r="E209" s="9" t="s">
        <v>96</v>
      </c>
      <c r="F209" s="10">
        <v>110020</v>
      </c>
      <c r="G209" s="7" t="s">
        <v>475</v>
      </c>
      <c r="H209" s="7">
        <v>93183</v>
      </c>
      <c r="I209" s="13">
        <f>VLOOKUP(H209,zdroj_vykony!$A$1:$E$1265,5,FALSE)</f>
        <v>265</v>
      </c>
      <c r="J209" s="7"/>
      <c r="K209" s="7"/>
      <c r="L209" s="7"/>
      <c r="M209" s="7"/>
      <c r="N209" s="7"/>
      <c r="O209" s="7"/>
      <c r="P209" s="7"/>
      <c r="Q209" s="7"/>
      <c r="R209" s="7"/>
      <c r="S209" s="7"/>
      <c r="T209" s="7"/>
      <c r="U209" s="7"/>
      <c r="V209" s="7"/>
      <c r="W209" s="7"/>
      <c r="X209" s="7"/>
      <c r="Y209" s="7"/>
      <c r="Z209" s="7"/>
    </row>
    <row r="210" spans="1:26" ht="15.75" customHeight="1" x14ac:dyDescent="0.25">
      <c r="A210" s="6">
        <v>175</v>
      </c>
      <c r="B210" s="15" t="s">
        <v>476</v>
      </c>
      <c r="C210" s="16">
        <f>I210*'sazba bodu'!$B$2</f>
        <v>98</v>
      </c>
      <c r="D210" s="16">
        <f t="shared" si="2"/>
        <v>112.69999999999999</v>
      </c>
      <c r="E210" s="17" t="s">
        <v>44</v>
      </c>
      <c r="F210" s="6">
        <v>118010</v>
      </c>
      <c r="G210" s="15" t="s">
        <v>477</v>
      </c>
      <c r="H210" s="15">
        <v>96613</v>
      </c>
      <c r="I210" s="15">
        <v>98</v>
      </c>
      <c r="J210" s="15"/>
      <c r="K210" s="15"/>
      <c r="L210" s="15"/>
      <c r="M210" s="15"/>
      <c r="N210" s="15"/>
      <c r="O210" s="15"/>
      <c r="P210" s="15"/>
      <c r="Q210" s="15"/>
      <c r="R210" s="15"/>
      <c r="S210" s="15"/>
      <c r="T210" s="15"/>
      <c r="U210" s="15"/>
      <c r="V210" s="15"/>
      <c r="W210" s="15"/>
      <c r="X210" s="15"/>
      <c r="Y210" s="15"/>
      <c r="Z210" s="15"/>
    </row>
    <row r="211" spans="1:26" ht="15.75" customHeight="1" x14ac:dyDescent="0.25">
      <c r="A211" s="6">
        <v>76</v>
      </c>
      <c r="B211" s="7" t="s">
        <v>478</v>
      </c>
      <c r="C211" s="8">
        <f>I211*'sazba bodu'!$B$2</f>
        <v>313</v>
      </c>
      <c r="D211" s="8">
        <f t="shared" si="2"/>
        <v>359.95</v>
      </c>
      <c r="E211" s="9" t="s">
        <v>227</v>
      </c>
      <c r="F211" s="10">
        <v>108007</v>
      </c>
      <c r="G211" s="7" t="s">
        <v>479</v>
      </c>
      <c r="H211" s="7">
        <v>81721</v>
      </c>
      <c r="I211" s="13">
        <f>VLOOKUP(H211,zdroj_vykony!$A$1:$E$1265,5,FALSE)</f>
        <v>313</v>
      </c>
      <c r="J211" s="7"/>
      <c r="K211" s="7"/>
      <c r="L211" s="7"/>
      <c r="M211" s="12"/>
      <c r="N211" s="12"/>
      <c r="O211" s="12"/>
      <c r="P211" s="12"/>
      <c r="Q211" s="12"/>
      <c r="R211" s="12"/>
      <c r="S211" s="12"/>
      <c r="T211" s="12"/>
      <c r="U211" s="12"/>
      <c r="V211" s="12"/>
      <c r="W211" s="12"/>
      <c r="X211" s="12"/>
      <c r="Y211" s="12"/>
      <c r="Z211" s="12"/>
    </row>
    <row r="212" spans="1:26" ht="15.75" customHeight="1" x14ac:dyDescent="0.25">
      <c r="A212" s="6">
        <v>180</v>
      </c>
      <c r="B212" s="15" t="s">
        <v>480</v>
      </c>
      <c r="C212" s="16">
        <f>I212*'sazba bodu'!$B$2</f>
        <v>579</v>
      </c>
      <c r="D212" s="16">
        <f t="shared" si="2"/>
        <v>665.84999999999991</v>
      </c>
      <c r="E212" s="17" t="s">
        <v>44</v>
      </c>
      <c r="F212" s="6">
        <v>118015</v>
      </c>
      <c r="G212" s="15" t="s">
        <v>481</v>
      </c>
      <c r="H212" s="15">
        <v>96715</v>
      </c>
      <c r="I212" s="15">
        <v>579</v>
      </c>
      <c r="J212" s="15"/>
      <c r="K212" s="15"/>
      <c r="L212" s="15"/>
      <c r="M212" s="15"/>
      <c r="N212" s="15"/>
      <c r="O212" s="15"/>
      <c r="P212" s="15"/>
      <c r="Q212" s="15"/>
      <c r="R212" s="15"/>
      <c r="S212" s="15"/>
      <c r="T212" s="15"/>
      <c r="U212" s="15"/>
      <c r="V212" s="15"/>
      <c r="W212" s="15"/>
      <c r="X212" s="15"/>
      <c r="Y212" s="15"/>
      <c r="Z212" s="15"/>
    </row>
    <row r="213" spans="1:26" ht="15.75" customHeight="1" x14ac:dyDescent="0.25">
      <c r="A213" s="6">
        <v>124</v>
      </c>
      <c r="B213" s="28" t="s">
        <v>482</v>
      </c>
      <c r="C213" s="8">
        <f>I213*'sazba bodu'!$B$2</f>
        <v>52</v>
      </c>
      <c r="D213" s="8">
        <f t="shared" si="2"/>
        <v>59.8</v>
      </c>
      <c r="E213" s="9" t="s">
        <v>283</v>
      </c>
      <c r="F213" s="10">
        <v>111002</v>
      </c>
      <c r="G213" s="7" t="s">
        <v>483</v>
      </c>
      <c r="H213" s="7">
        <v>82145</v>
      </c>
      <c r="I213" s="13">
        <f>VLOOKUP(H213,zdroj_vykony!$A$1:$E$1265,5,FALSE)</f>
        <v>52</v>
      </c>
      <c r="J213" s="31" t="s">
        <v>484</v>
      </c>
      <c r="K213" s="7"/>
      <c r="L213" s="7"/>
      <c r="M213" s="12"/>
      <c r="N213" s="12"/>
      <c r="O213" s="12"/>
      <c r="P213" s="12"/>
      <c r="Q213" s="12"/>
      <c r="R213" s="12"/>
      <c r="S213" s="12"/>
      <c r="T213" s="12"/>
      <c r="U213" s="12"/>
      <c r="V213" s="12"/>
      <c r="W213" s="12"/>
      <c r="X213" s="12"/>
      <c r="Y213" s="12"/>
      <c r="Z213" s="12"/>
    </row>
    <row r="214" spans="1:26" ht="15.75" customHeight="1" x14ac:dyDescent="0.25">
      <c r="A214" s="6">
        <v>98</v>
      </c>
      <c r="B214" s="7" t="s">
        <v>485</v>
      </c>
      <c r="C214" s="8">
        <f>I214*'sazba bodu'!$B$2</f>
        <v>133</v>
      </c>
      <c r="D214" s="8">
        <f t="shared" si="2"/>
        <v>152.94999999999999</v>
      </c>
      <c r="E214" s="9" t="s">
        <v>96</v>
      </c>
      <c r="F214" s="10">
        <v>110004</v>
      </c>
      <c r="G214" s="7" t="s">
        <v>486</v>
      </c>
      <c r="H214" s="7">
        <v>93185</v>
      </c>
      <c r="I214" s="13">
        <f>VLOOKUP(H214,zdroj_vykony!$A$1:$E$1265,5,FALSE)</f>
        <v>133</v>
      </c>
      <c r="J214" s="27" t="s">
        <v>487</v>
      </c>
      <c r="K214" s="7"/>
      <c r="L214" s="7"/>
      <c r="M214" s="7"/>
      <c r="N214" s="7"/>
      <c r="O214" s="7"/>
      <c r="P214" s="7"/>
      <c r="Q214" s="7"/>
      <c r="R214" s="7"/>
      <c r="S214" s="7"/>
      <c r="T214" s="7"/>
      <c r="U214" s="7"/>
      <c r="V214" s="7"/>
      <c r="W214" s="7"/>
      <c r="X214" s="7"/>
      <c r="Y214" s="7"/>
      <c r="Z214" s="7"/>
    </row>
    <row r="215" spans="1:26" ht="15.75" customHeight="1" x14ac:dyDescent="0.25">
      <c r="A215" s="6">
        <v>96</v>
      </c>
      <c r="B215" s="7" t="s">
        <v>488</v>
      </c>
      <c r="C215" s="8">
        <f>I215*'sazba bodu'!$B$2</f>
        <v>133</v>
      </c>
      <c r="D215" s="8">
        <f t="shared" si="2"/>
        <v>152.94999999999999</v>
      </c>
      <c r="E215" s="9" t="s">
        <v>96</v>
      </c>
      <c r="F215" s="10">
        <v>110002</v>
      </c>
      <c r="G215" s="7" t="s">
        <v>489</v>
      </c>
      <c r="H215" s="7">
        <v>93187</v>
      </c>
      <c r="I215" s="13">
        <f>VLOOKUP(H215,zdroj_vykony!$A$1:$E$1265,5,FALSE)</f>
        <v>133</v>
      </c>
      <c r="J215" s="27" t="s">
        <v>487</v>
      </c>
      <c r="K215" s="7"/>
      <c r="L215" s="7"/>
      <c r="M215" s="7"/>
      <c r="N215" s="7"/>
      <c r="O215" s="7"/>
      <c r="P215" s="7"/>
      <c r="Q215" s="7"/>
      <c r="R215" s="7"/>
      <c r="S215" s="7"/>
      <c r="T215" s="7"/>
      <c r="U215" s="7"/>
      <c r="V215" s="7"/>
      <c r="W215" s="7"/>
      <c r="X215" s="7"/>
      <c r="Y215" s="7"/>
      <c r="Z215" s="7"/>
    </row>
    <row r="216" spans="1:26" ht="15.75" customHeight="1" x14ac:dyDescent="0.25">
      <c r="A216" s="6">
        <v>200</v>
      </c>
      <c r="B216" s="7" t="s">
        <v>490</v>
      </c>
      <c r="C216" s="8">
        <f>I216*'sazba bodu'!$B$2</f>
        <v>72</v>
      </c>
      <c r="D216" s="8">
        <f t="shared" si="2"/>
        <v>82.8</v>
      </c>
      <c r="E216" s="9" t="s">
        <v>108</v>
      </c>
      <c r="F216" s="10">
        <v>120004</v>
      </c>
      <c r="G216" s="7" t="s">
        <v>491</v>
      </c>
      <c r="H216" s="7">
        <v>22117</v>
      </c>
      <c r="I216" s="13">
        <f>VLOOKUP(H216,zdroj_vykony!$A$1:$E$1265,5,FALSE)</f>
        <v>72</v>
      </c>
      <c r="J216" s="7"/>
      <c r="K216" s="7"/>
      <c r="L216" s="7"/>
      <c r="M216" s="7"/>
      <c r="N216" s="7"/>
      <c r="O216" s="7"/>
      <c r="P216" s="7"/>
      <c r="Q216" s="7"/>
      <c r="R216" s="7"/>
      <c r="S216" s="7"/>
      <c r="T216" s="7"/>
      <c r="U216" s="7"/>
      <c r="V216" s="7"/>
      <c r="W216" s="7"/>
      <c r="X216" s="7"/>
      <c r="Y216" s="7"/>
      <c r="Z216" s="7"/>
    </row>
    <row r="217" spans="1:26" ht="15.75" customHeight="1" x14ac:dyDescent="0.25">
      <c r="A217" s="6">
        <v>112</v>
      </c>
      <c r="B217" s="7" t="s">
        <v>492</v>
      </c>
      <c r="C217" s="8">
        <f>I217*'sazba bodu'!$B$2</f>
        <v>179</v>
      </c>
      <c r="D217" s="8">
        <f t="shared" si="2"/>
        <v>205.85</v>
      </c>
      <c r="E217" s="9" t="s">
        <v>96</v>
      </c>
      <c r="F217" s="10">
        <v>110018</v>
      </c>
      <c r="G217" s="7" t="s">
        <v>493</v>
      </c>
      <c r="H217" s="7">
        <v>93191</v>
      </c>
      <c r="I217" s="13">
        <f>VLOOKUP(H217,zdroj_vykony!$A$1:$E$1265,5,FALSE)</f>
        <v>179</v>
      </c>
      <c r="J217" s="11" t="s">
        <v>494</v>
      </c>
      <c r="K217" s="7"/>
      <c r="L217" s="7"/>
      <c r="M217" s="7"/>
      <c r="N217" s="7"/>
      <c r="O217" s="7"/>
      <c r="P217" s="7"/>
      <c r="Q217" s="7"/>
      <c r="R217" s="7"/>
      <c r="S217" s="7"/>
      <c r="T217" s="7"/>
      <c r="U217" s="7"/>
      <c r="V217" s="7"/>
      <c r="W217" s="7"/>
      <c r="X217" s="7"/>
      <c r="Y217" s="7"/>
      <c r="Z217" s="7"/>
    </row>
    <row r="218" spans="1:26" ht="15.75" customHeight="1" x14ac:dyDescent="0.25">
      <c r="A218" s="6">
        <v>113</v>
      </c>
      <c r="B218" s="7" t="s">
        <v>495</v>
      </c>
      <c r="C218" s="8">
        <f>I218*'sazba bodu'!$B$2</f>
        <v>311</v>
      </c>
      <c r="D218" s="8">
        <f t="shared" si="2"/>
        <v>357.65</v>
      </c>
      <c r="E218" s="9" t="s">
        <v>96</v>
      </c>
      <c r="F218" s="10">
        <v>110019</v>
      </c>
      <c r="G218" s="7" t="s">
        <v>496</v>
      </c>
      <c r="H218" s="7">
        <v>93267</v>
      </c>
      <c r="I218" s="13">
        <f>VLOOKUP(H218,zdroj_vykony!$A$1:$E$1265,5,FALSE)</f>
        <v>311</v>
      </c>
      <c r="J218" s="11" t="s">
        <v>497</v>
      </c>
      <c r="K218" s="7"/>
      <c r="L218" s="7"/>
      <c r="M218" s="7"/>
      <c r="N218" s="7"/>
      <c r="O218" s="7"/>
      <c r="P218" s="7"/>
      <c r="Q218" s="7"/>
      <c r="R218" s="7"/>
      <c r="S218" s="7"/>
      <c r="T218" s="7"/>
      <c r="U218" s="7"/>
      <c r="V218" s="7"/>
      <c r="W218" s="7"/>
      <c r="X218" s="7"/>
      <c r="Y218" s="7"/>
      <c r="Z218" s="7"/>
    </row>
    <row r="219" spans="1:26" ht="15.75" customHeight="1" x14ac:dyDescent="0.25">
      <c r="A219" s="6">
        <v>153</v>
      </c>
      <c r="B219" s="7" t="s">
        <v>498</v>
      </c>
      <c r="C219" s="8">
        <f>I219*'sazba bodu'!$B$2</f>
        <v>274</v>
      </c>
      <c r="D219" s="8">
        <f t="shared" si="2"/>
        <v>315.09999999999997</v>
      </c>
      <c r="E219" s="9" t="s">
        <v>175</v>
      </c>
      <c r="F219" s="10">
        <v>115006</v>
      </c>
      <c r="G219" s="7" t="s">
        <v>499</v>
      </c>
      <c r="H219" s="7">
        <v>99119</v>
      </c>
      <c r="I219" s="13">
        <f>VLOOKUP(H219,zdroj_vykony!$A$1:$E$1265,5,FALSE)</f>
        <v>274</v>
      </c>
      <c r="J219" s="7"/>
      <c r="K219" s="7"/>
      <c r="L219" s="7"/>
      <c r="M219" s="7"/>
      <c r="N219" s="11" t="s">
        <v>500</v>
      </c>
      <c r="O219" s="7"/>
      <c r="P219" s="7"/>
      <c r="Q219" s="7"/>
      <c r="R219" s="7"/>
      <c r="S219" s="7"/>
      <c r="T219" s="7"/>
      <c r="U219" s="7"/>
      <c r="V219" s="7"/>
      <c r="W219" s="7"/>
      <c r="X219" s="7"/>
      <c r="Y219" s="7"/>
      <c r="Z219" s="7"/>
    </row>
    <row r="220" spans="1:26" ht="15.75" customHeight="1" x14ac:dyDescent="0.25">
      <c r="A220" s="6">
        <v>100</v>
      </c>
      <c r="B220" s="7" t="s">
        <v>501</v>
      </c>
      <c r="C220" s="8">
        <f>I220*'sazba bodu'!$B$2</f>
        <v>265</v>
      </c>
      <c r="D220" s="8">
        <f t="shared" si="2"/>
        <v>304.75</v>
      </c>
      <c r="E220" s="9" t="s">
        <v>96</v>
      </c>
      <c r="F220" s="10">
        <v>110006</v>
      </c>
      <c r="G220" s="7" t="s">
        <v>502</v>
      </c>
      <c r="H220" s="7">
        <v>93199</v>
      </c>
      <c r="I220" s="13">
        <f>VLOOKUP(H220,zdroj_vykony!$A$1:$E$1265,5,FALSE)</f>
        <v>265</v>
      </c>
      <c r="J220" s="7"/>
      <c r="K220" s="7"/>
      <c r="L220" s="7"/>
      <c r="M220" s="7"/>
      <c r="N220" s="7"/>
      <c r="O220" s="7"/>
      <c r="P220" s="7"/>
      <c r="Q220" s="7"/>
      <c r="R220" s="7"/>
      <c r="S220" s="7"/>
      <c r="T220" s="7"/>
      <c r="U220" s="7"/>
      <c r="V220" s="7"/>
      <c r="W220" s="7"/>
      <c r="X220" s="7"/>
      <c r="Y220" s="7"/>
      <c r="Z220" s="7"/>
    </row>
    <row r="221" spans="1:26" ht="15.75" customHeight="1" x14ac:dyDescent="0.25">
      <c r="A221" s="6">
        <v>119</v>
      </c>
      <c r="B221" s="7" t="s">
        <v>503</v>
      </c>
      <c r="C221" s="8">
        <f>I221*'sazba bodu'!$B$2</f>
        <v>238</v>
      </c>
      <c r="D221" s="8">
        <f t="shared" si="2"/>
        <v>273.7</v>
      </c>
      <c r="E221" s="9" t="s">
        <v>96</v>
      </c>
      <c r="F221" s="10">
        <v>110026</v>
      </c>
      <c r="G221" s="7" t="s">
        <v>504</v>
      </c>
      <c r="H221" s="7">
        <v>93211</v>
      </c>
      <c r="I221" s="13">
        <f>VLOOKUP(H221,zdroj_vykony!$A$1:$E$1265,5,FALSE)</f>
        <v>238</v>
      </c>
      <c r="J221" s="7"/>
      <c r="K221" s="7"/>
      <c r="L221" s="7"/>
      <c r="M221" s="7"/>
      <c r="N221" s="7"/>
      <c r="O221" s="7"/>
      <c r="P221" s="7"/>
      <c r="Q221" s="7"/>
      <c r="R221" s="7"/>
      <c r="S221" s="7"/>
      <c r="T221" s="7"/>
      <c r="U221" s="7"/>
      <c r="V221" s="7"/>
      <c r="W221" s="7"/>
      <c r="X221" s="7"/>
      <c r="Y221" s="7"/>
      <c r="Z221" s="7"/>
    </row>
    <row r="222" spans="1:26" ht="15.75" customHeight="1" x14ac:dyDescent="0.25">
      <c r="A222" s="6">
        <v>92</v>
      </c>
      <c r="B222" s="7" t="s">
        <v>505</v>
      </c>
      <c r="C222" s="8">
        <f>I222*'sazba bodu'!$B$2</f>
        <v>266</v>
      </c>
      <c r="D222" s="8">
        <f t="shared" si="2"/>
        <v>305.89999999999998</v>
      </c>
      <c r="E222" s="9" t="s">
        <v>19</v>
      </c>
      <c r="F222" s="10">
        <v>109015</v>
      </c>
      <c r="G222" s="7" t="s">
        <v>505</v>
      </c>
      <c r="H222" s="7">
        <v>93193</v>
      </c>
      <c r="I222" s="13">
        <f>VLOOKUP(H222,zdroj_vykony!$A$1:$E$1265,5,FALSE)</f>
        <v>266</v>
      </c>
      <c r="J222" s="7"/>
      <c r="K222" s="7"/>
      <c r="L222" s="7"/>
      <c r="M222" s="7"/>
      <c r="N222" s="7"/>
      <c r="O222" s="7"/>
      <c r="P222" s="7"/>
      <c r="Q222" s="7"/>
      <c r="R222" s="7"/>
      <c r="S222" s="7"/>
      <c r="T222" s="7"/>
      <c r="U222" s="7"/>
      <c r="V222" s="7"/>
      <c r="W222" s="7"/>
      <c r="X222" s="7"/>
      <c r="Y222" s="7"/>
      <c r="Z222" s="7"/>
    </row>
    <row r="223" spans="1:26" ht="15.75" customHeight="1" x14ac:dyDescent="0.25">
      <c r="A223" s="6">
        <v>93</v>
      </c>
      <c r="B223" s="7" t="s">
        <v>506</v>
      </c>
      <c r="C223" s="8">
        <f>I223*'sazba bodu'!$B$2</f>
        <v>528</v>
      </c>
      <c r="D223" s="8">
        <f t="shared" si="2"/>
        <v>607.19999999999993</v>
      </c>
      <c r="E223" s="9" t="s">
        <v>19</v>
      </c>
      <c r="F223" s="10">
        <v>109016</v>
      </c>
      <c r="G223" s="7" t="s">
        <v>507</v>
      </c>
      <c r="H223" s="7">
        <v>93229</v>
      </c>
      <c r="I223" s="13">
        <f>VLOOKUP(H223,zdroj_vykony!$A$1:$E$1265,5,FALSE)</f>
        <v>528</v>
      </c>
      <c r="J223" s="7"/>
      <c r="K223" s="7"/>
      <c r="L223" s="7"/>
      <c r="M223" s="11"/>
      <c r="N223" s="7"/>
      <c r="O223" s="7"/>
      <c r="P223" s="7"/>
      <c r="Q223" s="7"/>
      <c r="R223" s="7"/>
      <c r="S223" s="7"/>
      <c r="T223" s="7"/>
      <c r="U223" s="7"/>
      <c r="V223" s="7"/>
      <c r="W223" s="7"/>
      <c r="X223" s="7"/>
      <c r="Y223" s="7"/>
      <c r="Z223" s="7"/>
    </row>
    <row r="224" spans="1:26" ht="15.75" customHeight="1" x14ac:dyDescent="0.25">
      <c r="A224" s="6">
        <v>125</v>
      </c>
      <c r="B224" s="7" t="s">
        <v>508</v>
      </c>
      <c r="C224" s="8">
        <f>I224*'sazba bodu'!$B$2</f>
        <v>328</v>
      </c>
      <c r="D224" s="8">
        <f t="shared" si="2"/>
        <v>377.2</v>
      </c>
      <c r="E224" s="9" t="s">
        <v>283</v>
      </c>
      <c r="F224" s="10">
        <v>111003</v>
      </c>
      <c r="G224" s="7" t="s">
        <v>509</v>
      </c>
      <c r="H224" s="7">
        <v>82079</v>
      </c>
      <c r="I224" s="13">
        <f>VLOOKUP(H224,zdroj_vykony!$A$1:$E$1265,5,FALSE)</f>
        <v>328</v>
      </c>
      <c r="J224" s="7"/>
      <c r="K224" s="7"/>
      <c r="L224" s="7"/>
      <c r="M224" s="12"/>
      <c r="N224" s="12"/>
      <c r="O224" s="12"/>
      <c r="P224" s="12"/>
      <c r="Q224" s="12"/>
      <c r="R224" s="12"/>
      <c r="S224" s="12"/>
      <c r="T224" s="12"/>
      <c r="U224" s="12"/>
      <c r="V224" s="12"/>
      <c r="W224" s="12"/>
      <c r="X224" s="12"/>
      <c r="Y224" s="12"/>
      <c r="Z224" s="12"/>
    </row>
    <row r="225" spans="1:26" ht="15.75" customHeight="1" x14ac:dyDescent="0.25">
      <c r="A225" s="6">
        <v>72</v>
      </c>
      <c r="B225" s="7" t="s">
        <v>510</v>
      </c>
      <c r="C225" s="8">
        <f>I225*'sazba bodu'!$B$2</f>
        <v>167</v>
      </c>
      <c r="D225" s="8">
        <f t="shared" si="2"/>
        <v>192.04999999999998</v>
      </c>
      <c r="E225" s="9" t="s">
        <v>227</v>
      </c>
      <c r="F225" s="10">
        <v>108003</v>
      </c>
      <c r="G225" s="7" t="s">
        <v>511</v>
      </c>
      <c r="H225" s="7">
        <v>91137</v>
      </c>
      <c r="I225" s="13">
        <f>VLOOKUP(H225,zdroj_vykony!$A$1:$E$1265,5,FALSE)</f>
        <v>167</v>
      </c>
      <c r="J225" s="7"/>
      <c r="K225" s="7"/>
      <c r="L225" s="7"/>
      <c r="M225" s="7"/>
      <c r="N225" s="7"/>
      <c r="O225" s="7"/>
      <c r="P225" s="7"/>
      <c r="Q225" s="7"/>
      <c r="R225" s="7"/>
      <c r="S225" s="7"/>
      <c r="T225" s="7"/>
      <c r="U225" s="7"/>
      <c r="V225" s="7"/>
      <c r="W225" s="7"/>
      <c r="X225" s="7"/>
      <c r="Y225" s="7"/>
      <c r="Z225" s="7"/>
    </row>
    <row r="226" spans="1:26" ht="15.75" customHeight="1" x14ac:dyDescent="0.25">
      <c r="A226" s="6">
        <v>28</v>
      </c>
      <c r="B226" s="7" t="s">
        <v>512</v>
      </c>
      <c r="C226" s="8">
        <f>I226*'sazba bodu'!$B$2</f>
        <v>28</v>
      </c>
      <c r="D226" s="8">
        <f t="shared" si="2"/>
        <v>32.199999999999996</v>
      </c>
      <c r="E226" s="9" t="s">
        <v>117</v>
      </c>
      <c r="F226" s="10">
        <v>105004</v>
      </c>
      <c r="G226" s="7" t="s">
        <v>513</v>
      </c>
      <c r="H226" s="7">
        <v>81611</v>
      </c>
      <c r="I226" s="13">
        <f>VLOOKUP(H226,zdroj_vykony!$A$1:$E$1265,5,FALSE)</f>
        <v>28</v>
      </c>
      <c r="J226" s="11" t="s">
        <v>514</v>
      </c>
      <c r="K226" s="7"/>
      <c r="L226" s="11"/>
      <c r="M226" s="7"/>
      <c r="N226" s="7"/>
      <c r="O226" s="7"/>
      <c r="P226" s="7"/>
      <c r="Q226" s="7"/>
      <c r="R226" s="7"/>
      <c r="S226" s="7"/>
      <c r="T226" s="7"/>
      <c r="U226" s="7"/>
      <c r="V226" s="7"/>
      <c r="W226" s="7"/>
      <c r="X226" s="7"/>
      <c r="Y226" s="7"/>
      <c r="Z226" s="7"/>
    </row>
    <row r="227" spans="1:26" ht="15.75" customHeight="1" x14ac:dyDescent="0.25">
      <c r="A227" s="6">
        <v>188</v>
      </c>
      <c r="B227" s="7" t="s">
        <v>515</v>
      </c>
      <c r="C227" s="8">
        <f>I227*'sazba bodu'!$B$2</f>
        <v>55</v>
      </c>
      <c r="D227" s="8">
        <f t="shared" si="2"/>
        <v>63.249999999999993</v>
      </c>
      <c r="E227" s="9" t="s">
        <v>62</v>
      </c>
      <c r="F227" s="10">
        <v>119006</v>
      </c>
      <c r="G227" s="7" t="s">
        <v>516</v>
      </c>
      <c r="H227" s="7">
        <v>96617</v>
      </c>
      <c r="I227" s="13">
        <f>VLOOKUP(H227,zdroj_vykony!$A$1:$E$1265,5,FALSE)</f>
        <v>55</v>
      </c>
      <c r="J227" s="7"/>
      <c r="K227" s="7"/>
      <c r="L227" s="7"/>
      <c r="M227" s="7"/>
      <c r="N227" s="7"/>
      <c r="O227" s="7"/>
      <c r="P227" s="7"/>
      <c r="Q227" s="7"/>
      <c r="R227" s="7"/>
      <c r="S227" s="7"/>
      <c r="T227" s="7"/>
      <c r="U227" s="7"/>
      <c r="V227" s="7"/>
      <c r="W227" s="7"/>
      <c r="X227" s="7"/>
      <c r="Y227" s="7"/>
      <c r="Z227" s="7"/>
    </row>
    <row r="228" spans="1:26" ht="15.75" customHeight="1" x14ac:dyDescent="0.25">
      <c r="A228" s="6">
        <v>173</v>
      </c>
      <c r="B228" s="15" t="s">
        <v>517</v>
      </c>
      <c r="C228" s="16">
        <f>I228*'sazba bodu'!$B$2</f>
        <v>60</v>
      </c>
      <c r="D228" s="16">
        <f t="shared" si="2"/>
        <v>69</v>
      </c>
      <c r="E228" s="17" t="s">
        <v>44</v>
      </c>
      <c r="F228" s="6">
        <v>118006</v>
      </c>
      <c r="G228" s="15" t="s">
        <v>518</v>
      </c>
      <c r="H228" s="15">
        <v>96321</v>
      </c>
      <c r="I228" s="15">
        <v>60</v>
      </c>
      <c r="J228" s="15"/>
      <c r="K228" s="15"/>
      <c r="L228" s="15"/>
      <c r="M228" s="15"/>
      <c r="N228" s="15"/>
      <c r="O228" s="15"/>
      <c r="P228" s="15"/>
      <c r="Q228" s="15"/>
      <c r="R228" s="15"/>
      <c r="S228" s="15"/>
      <c r="T228" s="15"/>
      <c r="U228" s="15"/>
      <c r="V228" s="15"/>
      <c r="W228" s="15"/>
      <c r="X228" s="15"/>
      <c r="Y228" s="15"/>
      <c r="Z228" s="15"/>
    </row>
    <row r="229" spans="1:26" ht="15.75" customHeight="1" x14ac:dyDescent="0.25">
      <c r="A229" s="6">
        <v>135</v>
      </c>
      <c r="B229" s="7" t="s">
        <v>519</v>
      </c>
      <c r="C229" s="8">
        <f>I229*'sazba bodu'!$B$2</f>
        <v>988</v>
      </c>
      <c r="D229" s="8">
        <f t="shared" si="2"/>
        <v>1136.1999999999998</v>
      </c>
      <c r="E229" s="9" t="s">
        <v>185</v>
      </c>
      <c r="F229" s="10">
        <v>113002</v>
      </c>
      <c r="G229" s="7" t="s">
        <v>520</v>
      </c>
      <c r="H229" s="7">
        <v>81237</v>
      </c>
      <c r="I229" s="13">
        <f>VLOOKUP(H229,zdroj_vykony!$A$1:$E$1265,5,FALSE)</f>
        <v>988</v>
      </c>
      <c r="J229" s="7"/>
      <c r="K229" s="7"/>
      <c r="L229" s="7"/>
      <c r="M229" s="12"/>
      <c r="N229" s="12"/>
      <c r="O229" s="12"/>
      <c r="P229" s="12"/>
      <c r="Q229" s="12"/>
      <c r="R229" s="12"/>
      <c r="S229" s="12"/>
      <c r="T229" s="12"/>
      <c r="U229" s="12"/>
      <c r="V229" s="12"/>
      <c r="W229" s="12"/>
      <c r="X229" s="12"/>
      <c r="Y229" s="12"/>
      <c r="Z229" s="12"/>
    </row>
    <row r="230" spans="1:26" ht="15.75" customHeight="1" x14ac:dyDescent="0.25">
      <c r="A230" s="6">
        <v>136</v>
      </c>
      <c r="B230" s="7" t="s">
        <v>521</v>
      </c>
      <c r="C230" s="8">
        <f>I230*'sazba bodu'!$B$2</f>
        <v>988</v>
      </c>
      <c r="D230" s="8">
        <f t="shared" si="2"/>
        <v>1136.1999999999998</v>
      </c>
      <c r="E230" s="9" t="s">
        <v>185</v>
      </c>
      <c r="F230" s="10">
        <v>113003</v>
      </c>
      <c r="G230" s="7" t="s">
        <v>522</v>
      </c>
      <c r="H230" s="7">
        <v>81237</v>
      </c>
      <c r="I230" s="13">
        <f>VLOOKUP(H230,zdroj_vykony!$A$1:$E$1265,5,FALSE)</f>
        <v>988</v>
      </c>
      <c r="J230" s="7"/>
      <c r="K230" s="7"/>
      <c r="L230" s="7"/>
      <c r="M230" s="12"/>
      <c r="N230" s="12"/>
      <c r="O230" s="12"/>
      <c r="P230" s="12"/>
      <c r="Q230" s="12"/>
      <c r="R230" s="12"/>
      <c r="S230" s="12"/>
      <c r="T230" s="12"/>
      <c r="U230" s="12"/>
      <c r="V230" s="12"/>
      <c r="W230" s="12"/>
      <c r="X230" s="12"/>
      <c r="Y230" s="12"/>
      <c r="Z230" s="12"/>
    </row>
    <row r="231" spans="1:26" ht="15.75" customHeight="1" x14ac:dyDescent="0.25">
      <c r="A231" s="6">
        <v>95</v>
      </c>
      <c r="B231" s="7" t="s">
        <v>523</v>
      </c>
      <c r="C231" s="8">
        <f>I231*'sazba bodu'!$B$2</f>
        <v>176</v>
      </c>
      <c r="D231" s="8">
        <f t="shared" si="2"/>
        <v>202.39999999999998</v>
      </c>
      <c r="E231" s="9" t="s">
        <v>96</v>
      </c>
      <c r="F231" s="10">
        <v>110001</v>
      </c>
      <c r="G231" s="7" t="s">
        <v>523</v>
      </c>
      <c r="H231" s="7">
        <v>93195</v>
      </c>
      <c r="I231" s="13">
        <f>VLOOKUP(H231,zdroj_vykony!$A$1:$E$1265,5,FALSE)</f>
        <v>176</v>
      </c>
      <c r="J231" s="27" t="s">
        <v>524</v>
      </c>
      <c r="K231" s="7"/>
      <c r="L231" s="7"/>
      <c r="M231" s="7"/>
      <c r="N231" s="7"/>
      <c r="O231" s="7"/>
      <c r="P231" s="7"/>
      <c r="Q231" s="7"/>
      <c r="R231" s="7"/>
      <c r="S231" s="7"/>
      <c r="T231" s="7"/>
      <c r="U231" s="7"/>
      <c r="V231" s="7"/>
      <c r="W231" s="7"/>
      <c r="X231" s="7"/>
      <c r="Y231" s="7"/>
      <c r="Z231" s="7"/>
    </row>
    <row r="232" spans="1:26" ht="15.75" customHeight="1" x14ac:dyDescent="0.25">
      <c r="A232" s="6">
        <v>1</v>
      </c>
      <c r="B232" s="7" t="s">
        <v>525</v>
      </c>
      <c r="C232" s="8">
        <f>I232*'sazba bodu'!$B$2</f>
        <v>18</v>
      </c>
      <c r="D232" s="8">
        <f t="shared" si="2"/>
        <v>20.7</v>
      </c>
      <c r="E232" s="9" t="s">
        <v>200</v>
      </c>
      <c r="F232" s="10">
        <v>101001</v>
      </c>
      <c r="G232" s="7" t="s">
        <v>526</v>
      </c>
      <c r="H232" s="7">
        <v>81621</v>
      </c>
      <c r="I232" s="13">
        <f>VLOOKUP(H232,zdroj_vykony!$A$1:$E$1265,5,FALSE)</f>
        <v>18</v>
      </c>
      <c r="J232" s="7"/>
      <c r="K232" s="7"/>
      <c r="L232" s="7"/>
      <c r="M232" s="7"/>
      <c r="N232" s="7"/>
      <c r="O232" s="7"/>
      <c r="P232" s="7"/>
      <c r="Q232" s="7"/>
      <c r="R232" s="7"/>
      <c r="S232" s="7"/>
      <c r="T232" s="7"/>
      <c r="U232" s="7"/>
      <c r="V232" s="7"/>
      <c r="W232" s="7"/>
      <c r="X232" s="7"/>
      <c r="Y232" s="7"/>
      <c r="Z232" s="7"/>
    </row>
    <row r="233" spans="1:26" ht="15.75" customHeight="1" x14ac:dyDescent="0.25">
      <c r="A233" s="6">
        <v>209</v>
      </c>
      <c r="B233" s="7" t="s">
        <v>527</v>
      </c>
      <c r="C233" s="8">
        <f>I233*'sazba bodu'!$B$2</f>
        <v>18</v>
      </c>
      <c r="D233" s="8">
        <f t="shared" si="2"/>
        <v>20.7</v>
      </c>
      <c r="E233" s="9" t="s">
        <v>24</v>
      </c>
      <c r="F233" s="10">
        <v>122007</v>
      </c>
      <c r="G233" s="7" t="s">
        <v>528</v>
      </c>
      <c r="H233" s="7">
        <v>81621</v>
      </c>
      <c r="I233" s="13">
        <f>VLOOKUP(H233,zdroj_vykony!$A$1:$E$1265,5,FALSE)</f>
        <v>18</v>
      </c>
      <c r="J233" s="15"/>
      <c r="K233" s="15"/>
      <c r="L233" s="15"/>
      <c r="M233" s="15"/>
      <c r="N233" s="15"/>
      <c r="O233" s="15"/>
      <c r="P233" s="15"/>
      <c r="Q233" s="15"/>
      <c r="R233" s="15"/>
      <c r="S233" s="15"/>
      <c r="T233" s="15"/>
      <c r="U233" s="15"/>
      <c r="V233" s="15"/>
      <c r="W233" s="15"/>
      <c r="X233" s="15"/>
      <c r="Y233" s="15"/>
      <c r="Z233" s="15"/>
    </row>
    <row r="234" spans="1:26" ht="15.75" customHeight="1" x14ac:dyDescent="0.25">
      <c r="A234" s="6">
        <v>149</v>
      </c>
      <c r="B234" s="7" t="s">
        <v>529</v>
      </c>
      <c r="C234" s="8">
        <f>I234*'sazba bodu'!$B$2</f>
        <v>324</v>
      </c>
      <c r="D234" s="8">
        <f t="shared" si="2"/>
        <v>372.59999999999997</v>
      </c>
      <c r="E234" s="9" t="s">
        <v>175</v>
      </c>
      <c r="F234" s="10">
        <v>115002</v>
      </c>
      <c r="G234" s="7" t="s">
        <v>530</v>
      </c>
      <c r="H234" s="7">
        <v>99121</v>
      </c>
      <c r="I234" s="13">
        <f>VLOOKUP(H234,zdroj_vykony!$A$1:$E$1265,5,FALSE)</f>
        <v>324</v>
      </c>
      <c r="J234" s="7"/>
      <c r="K234" s="7"/>
      <c r="L234" s="7"/>
      <c r="M234" s="7"/>
      <c r="N234" s="7"/>
      <c r="O234" s="7"/>
      <c r="P234" s="7"/>
      <c r="Q234" s="7"/>
      <c r="R234" s="7"/>
      <c r="S234" s="7"/>
      <c r="T234" s="7"/>
      <c r="U234" s="7"/>
      <c r="V234" s="7"/>
      <c r="W234" s="7"/>
      <c r="X234" s="7"/>
      <c r="Y234" s="7"/>
      <c r="Z234" s="7"/>
    </row>
    <row r="235" spans="1:26" ht="15.75" customHeight="1" x14ac:dyDescent="0.25">
      <c r="A235" s="6">
        <v>71</v>
      </c>
      <c r="B235" s="7" t="s">
        <v>531</v>
      </c>
      <c r="C235" s="8">
        <f>I235*'sazba bodu'!$B$2</f>
        <v>78</v>
      </c>
      <c r="D235" s="8">
        <f t="shared" si="2"/>
        <v>89.699999999999989</v>
      </c>
      <c r="E235" s="9" t="s">
        <v>227</v>
      </c>
      <c r="F235" s="10">
        <v>108002</v>
      </c>
      <c r="G235" s="7" t="s">
        <v>532</v>
      </c>
      <c r="H235" s="7">
        <v>81629</v>
      </c>
      <c r="I235" s="13">
        <f>VLOOKUP(H235,zdroj_vykony!$A$1:$E$1265,5,FALSE)</f>
        <v>78</v>
      </c>
      <c r="J235" s="7"/>
      <c r="K235" s="7"/>
      <c r="L235" s="7"/>
      <c r="M235" s="7"/>
      <c r="N235" s="7"/>
      <c r="O235" s="7"/>
      <c r="P235" s="7"/>
      <c r="Q235" s="7"/>
      <c r="R235" s="7"/>
      <c r="S235" s="7"/>
      <c r="T235" s="7"/>
      <c r="U235" s="7"/>
      <c r="V235" s="7"/>
      <c r="W235" s="7"/>
      <c r="X235" s="7"/>
      <c r="Y235" s="7"/>
      <c r="Z235" s="7"/>
    </row>
    <row r="236" spans="1:26" ht="15.75" customHeight="1" x14ac:dyDescent="0.25">
      <c r="A236" s="6">
        <v>74</v>
      </c>
      <c r="B236" s="7" t="s">
        <v>533</v>
      </c>
      <c r="C236" s="8">
        <f>I236*'sazba bodu'!$B$2</f>
        <v>253</v>
      </c>
      <c r="D236" s="8">
        <f t="shared" si="2"/>
        <v>290.95</v>
      </c>
      <c r="E236" s="9" t="s">
        <v>227</v>
      </c>
      <c r="F236" s="10">
        <v>108005</v>
      </c>
      <c r="G236" s="7" t="s">
        <v>534</v>
      </c>
      <c r="H236" s="7">
        <v>93213</v>
      </c>
      <c r="I236" s="13">
        <f>VLOOKUP(H236,zdroj_vykony!$A$1:$E$1265,5,FALSE)</f>
        <v>253</v>
      </c>
      <c r="J236" s="7"/>
      <c r="K236" s="7"/>
      <c r="L236" s="7"/>
      <c r="M236" s="7"/>
      <c r="N236" s="7"/>
      <c r="O236" s="7"/>
      <c r="P236" s="7"/>
      <c r="Q236" s="7"/>
      <c r="R236" s="7"/>
      <c r="S236" s="7"/>
      <c r="T236" s="7"/>
      <c r="U236" s="7"/>
      <c r="V236" s="7"/>
      <c r="W236" s="7"/>
      <c r="X236" s="7"/>
      <c r="Y236" s="7"/>
      <c r="Z236" s="7"/>
    </row>
    <row r="237" spans="1:26" ht="15.75" customHeight="1" x14ac:dyDescent="0.25">
      <c r="A237" s="6">
        <v>133</v>
      </c>
      <c r="B237" s="7" t="s">
        <v>535</v>
      </c>
      <c r="C237" s="8">
        <f>I237*'sazba bodu'!$B$2</f>
        <v>1465</v>
      </c>
      <c r="D237" s="8">
        <f t="shared" si="2"/>
        <v>1684.7499999999998</v>
      </c>
      <c r="E237" s="9" t="s">
        <v>136</v>
      </c>
      <c r="F237" s="10">
        <v>112007</v>
      </c>
      <c r="G237" s="7" t="s">
        <v>536</v>
      </c>
      <c r="H237" s="7">
        <v>81681</v>
      </c>
      <c r="I237" s="13">
        <f>VLOOKUP(H237,zdroj_vykony!$A$1:$E$1265,5,FALSE)</f>
        <v>1465</v>
      </c>
      <c r="J237" s="11" t="s">
        <v>288</v>
      </c>
      <c r="K237" s="7"/>
      <c r="L237" s="7"/>
      <c r="M237" s="12"/>
      <c r="N237" s="12"/>
      <c r="O237" s="12"/>
      <c r="P237" s="12"/>
      <c r="Q237" s="12"/>
      <c r="R237" s="12"/>
      <c r="S237" s="12"/>
      <c r="T237" s="12"/>
      <c r="U237" s="12"/>
      <c r="V237" s="12"/>
      <c r="W237" s="12"/>
      <c r="X237" s="12"/>
      <c r="Y237" s="12"/>
      <c r="Z237" s="12"/>
    </row>
    <row r="238" spans="1:26" ht="15.75" customHeight="1" x14ac:dyDescent="0.25">
      <c r="A238" s="6">
        <v>56</v>
      </c>
      <c r="B238" s="24" t="s">
        <v>537</v>
      </c>
      <c r="C238" s="8">
        <f>I238*'sazba bodu'!$B$2</f>
        <v>310</v>
      </c>
      <c r="D238" s="8">
        <f t="shared" si="2"/>
        <v>356.5</v>
      </c>
      <c r="E238" s="9" t="s">
        <v>21</v>
      </c>
      <c r="F238" s="10">
        <v>106024</v>
      </c>
      <c r="G238" s="24" t="s">
        <v>538</v>
      </c>
      <c r="H238" s="7">
        <v>91167</v>
      </c>
      <c r="I238" s="13">
        <f>VLOOKUP(H238,zdroj_vykony!$A$1:$E$1265,5,FALSE)</f>
        <v>310</v>
      </c>
      <c r="J238" s="7"/>
      <c r="K238" s="7"/>
      <c r="L238" s="7"/>
      <c r="M238" s="7"/>
      <c r="N238" s="7"/>
      <c r="O238" s="7"/>
      <c r="P238" s="7"/>
      <c r="Q238" s="7"/>
      <c r="R238" s="7"/>
      <c r="S238" s="7"/>
      <c r="T238" s="7"/>
      <c r="U238" s="7"/>
      <c r="V238" s="7"/>
      <c r="W238" s="7"/>
      <c r="X238" s="7"/>
      <c r="Y238" s="7"/>
      <c r="Z238" s="7"/>
    </row>
    <row r="239" spans="1:26" ht="15.75" customHeight="1" x14ac:dyDescent="0.25">
      <c r="A239" s="6">
        <v>57</v>
      </c>
      <c r="B239" s="24" t="s">
        <v>539</v>
      </c>
      <c r="C239" s="8">
        <f>I239*'sazba bodu'!$B$2</f>
        <v>310</v>
      </c>
      <c r="D239" s="8">
        <f t="shared" si="2"/>
        <v>356.5</v>
      </c>
      <c r="E239" s="9" t="s">
        <v>21</v>
      </c>
      <c r="F239" s="10">
        <v>106025</v>
      </c>
      <c r="G239" s="24" t="s">
        <v>540</v>
      </c>
      <c r="H239" s="7">
        <v>91169</v>
      </c>
      <c r="I239" s="13">
        <f>VLOOKUP(H239,zdroj_vykony!$A$1:$E$1265,5,FALSE)</f>
        <v>310</v>
      </c>
      <c r="J239" s="7"/>
      <c r="K239" s="7"/>
      <c r="L239" s="7"/>
      <c r="M239" s="7"/>
      <c r="N239" s="7"/>
      <c r="O239" s="7"/>
      <c r="P239" s="7"/>
      <c r="Q239" s="7"/>
      <c r="R239" s="7"/>
      <c r="S239" s="7"/>
      <c r="T239" s="7"/>
      <c r="U239" s="7"/>
      <c r="V239" s="7"/>
      <c r="W239" s="7"/>
      <c r="X239" s="7"/>
      <c r="Y239" s="7"/>
      <c r="Z239" s="7"/>
    </row>
    <row r="240" spans="1:26" ht="15.75" customHeight="1" x14ac:dyDescent="0.25">
      <c r="A240" s="6">
        <v>203</v>
      </c>
      <c r="B240" s="7" t="s">
        <v>541</v>
      </c>
      <c r="C240" s="8">
        <f>I240*'sazba bodu'!$B$2</f>
        <v>31</v>
      </c>
      <c r="D240" s="8">
        <f t="shared" si="2"/>
        <v>35.65</v>
      </c>
      <c r="E240" s="9" t="s">
        <v>24</v>
      </c>
      <c r="F240" s="10">
        <v>122001</v>
      </c>
      <c r="G240" s="7" t="s">
        <v>542</v>
      </c>
      <c r="H240" s="7">
        <v>81347</v>
      </c>
      <c r="I240" s="13">
        <f>VLOOKUP(H240,zdroj_vykony!$A$1:$E$1265,5,FALSE)</f>
        <v>31</v>
      </c>
      <c r="J240" s="7"/>
      <c r="K240" s="7"/>
      <c r="L240" s="7"/>
      <c r="M240" s="7"/>
      <c r="N240" s="7"/>
      <c r="O240" s="7"/>
      <c r="P240" s="7"/>
      <c r="Q240" s="7"/>
      <c r="R240" s="7"/>
      <c r="S240" s="7"/>
      <c r="T240" s="7"/>
      <c r="U240" s="7"/>
      <c r="V240" s="7"/>
      <c r="W240" s="7"/>
      <c r="X240" s="7"/>
      <c r="Y240" s="7"/>
      <c r="Z240" s="7"/>
    </row>
    <row r="241" spans="1:26" ht="15.75" customHeight="1" x14ac:dyDescent="0.25">
      <c r="A241" s="6">
        <v>182</v>
      </c>
      <c r="B241" s="15" t="s">
        <v>543</v>
      </c>
      <c r="C241" s="16">
        <f>I241*'sazba bodu'!$B$2</f>
        <v>171</v>
      </c>
      <c r="D241" s="16">
        <f t="shared" si="2"/>
        <v>196.64999999999998</v>
      </c>
      <c r="E241" s="17" t="s">
        <v>44</v>
      </c>
      <c r="F241" s="6">
        <v>118017</v>
      </c>
      <c r="G241" s="15" t="s">
        <v>544</v>
      </c>
      <c r="H241" s="15">
        <v>96833</v>
      </c>
      <c r="I241" s="18">
        <f>VLOOKUP(H241,zdroj_vykony!$A$1:$E$1265,5,FALSE)</f>
        <v>171</v>
      </c>
      <c r="J241" s="7"/>
      <c r="K241" s="7"/>
      <c r="L241" s="7"/>
      <c r="M241" s="7"/>
      <c r="N241" s="7"/>
      <c r="O241" s="7"/>
      <c r="P241" s="7"/>
      <c r="Q241" s="7"/>
      <c r="R241" s="7"/>
      <c r="S241" s="7"/>
      <c r="T241" s="7"/>
      <c r="U241" s="7"/>
      <c r="V241" s="7"/>
      <c r="W241" s="7"/>
      <c r="X241" s="7"/>
      <c r="Y241" s="7"/>
      <c r="Z241" s="7"/>
    </row>
    <row r="242" spans="1:26" ht="15.75" customHeight="1" x14ac:dyDescent="0.25">
      <c r="A242" s="10"/>
      <c r="B242" s="7"/>
      <c r="C242" s="7"/>
      <c r="D242" s="7"/>
      <c r="E242" s="7"/>
      <c r="F242" s="10"/>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10"/>
      <c r="B243" s="7"/>
      <c r="C243" s="7"/>
      <c r="D243" s="7"/>
      <c r="E243" s="7"/>
      <c r="F243" s="10"/>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10"/>
      <c r="B244" s="7"/>
      <c r="C244" s="7"/>
      <c r="D244" s="7"/>
      <c r="E244" s="7"/>
      <c r="F244" s="10"/>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10"/>
      <c r="B245" s="7"/>
      <c r="C245" s="7"/>
      <c r="D245" s="7"/>
      <c r="E245" s="7"/>
      <c r="F245" s="10"/>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10"/>
      <c r="B246" s="7"/>
      <c r="C246" s="7"/>
      <c r="D246" s="7"/>
      <c r="E246" s="7"/>
      <c r="F246" s="10"/>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10"/>
      <c r="B247" s="7"/>
      <c r="C247" s="7"/>
      <c r="D247" s="7"/>
      <c r="E247" s="7"/>
      <c r="F247" s="10"/>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10"/>
      <c r="B248" s="7"/>
      <c r="C248" s="7"/>
      <c r="D248" s="7"/>
      <c r="E248" s="7"/>
      <c r="F248" s="10"/>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10"/>
      <c r="B249" s="7"/>
      <c r="C249" s="7"/>
      <c r="D249" s="7"/>
      <c r="E249" s="7"/>
      <c r="F249" s="10"/>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10"/>
      <c r="B250" s="7"/>
      <c r="C250" s="7"/>
      <c r="D250" s="7"/>
      <c r="E250" s="7"/>
      <c r="F250" s="10"/>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10"/>
      <c r="B251" s="7"/>
      <c r="C251" s="7"/>
      <c r="D251" s="7"/>
      <c r="E251" s="7"/>
      <c r="F251" s="10"/>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10"/>
      <c r="B252" s="7"/>
      <c r="C252" s="7"/>
      <c r="D252" s="7"/>
      <c r="E252" s="7"/>
      <c r="F252" s="10"/>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10"/>
      <c r="B253" s="7"/>
      <c r="C253" s="7"/>
      <c r="D253" s="7"/>
      <c r="E253" s="7"/>
      <c r="F253" s="10"/>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10"/>
      <c r="B254" s="7"/>
      <c r="C254" s="7"/>
      <c r="D254" s="7"/>
      <c r="E254" s="7"/>
      <c r="F254" s="10"/>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10"/>
      <c r="B255" s="7"/>
      <c r="C255" s="7"/>
      <c r="D255" s="7"/>
      <c r="E255" s="7"/>
      <c r="F255" s="10"/>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10"/>
      <c r="B256" s="7"/>
      <c r="C256" s="7"/>
      <c r="D256" s="7"/>
      <c r="E256" s="7"/>
      <c r="F256" s="10"/>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10"/>
      <c r="B257" s="7"/>
      <c r="C257" s="7"/>
      <c r="D257" s="7"/>
      <c r="E257" s="7"/>
      <c r="F257" s="10"/>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10"/>
      <c r="B258" s="7"/>
      <c r="C258" s="7"/>
      <c r="D258" s="7"/>
      <c r="E258" s="7"/>
      <c r="F258" s="10"/>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10"/>
      <c r="B259" s="7"/>
      <c r="C259" s="7"/>
      <c r="D259" s="7"/>
      <c r="E259" s="7"/>
      <c r="F259" s="10"/>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10"/>
      <c r="B260" s="7"/>
      <c r="C260" s="7"/>
      <c r="D260" s="7"/>
      <c r="E260" s="7"/>
      <c r="F260" s="10"/>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10"/>
      <c r="B261" s="7"/>
      <c r="C261" s="7"/>
      <c r="D261" s="7"/>
      <c r="E261" s="7"/>
      <c r="F261" s="10"/>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10"/>
      <c r="B262" s="7"/>
      <c r="C262" s="7"/>
      <c r="D262" s="7"/>
      <c r="E262" s="7"/>
      <c r="F262" s="10"/>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10"/>
      <c r="B263" s="7"/>
      <c r="C263" s="7"/>
      <c r="D263" s="7"/>
      <c r="E263" s="7"/>
      <c r="F263" s="10"/>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10"/>
      <c r="B264" s="7"/>
      <c r="C264" s="7"/>
      <c r="D264" s="7"/>
      <c r="E264" s="7"/>
      <c r="F264" s="10"/>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6"/>
      <c r="B265" s="7"/>
      <c r="C265" s="7"/>
      <c r="D265" s="7"/>
      <c r="E265" s="7"/>
      <c r="F265" s="10"/>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6"/>
      <c r="B266" s="7"/>
      <c r="C266" s="7"/>
      <c r="D266" s="7"/>
      <c r="E266" s="7"/>
      <c r="F266" s="10"/>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6"/>
      <c r="B267" s="7"/>
      <c r="C267" s="7"/>
      <c r="D267" s="7"/>
      <c r="E267" s="7"/>
      <c r="F267" s="10"/>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6"/>
      <c r="B268" s="7"/>
      <c r="C268" s="7"/>
      <c r="D268" s="7"/>
      <c r="E268" s="7"/>
      <c r="F268" s="10"/>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6"/>
      <c r="B269" s="7"/>
      <c r="C269" s="7"/>
      <c r="D269" s="7"/>
      <c r="E269" s="7"/>
      <c r="F269" s="10"/>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6"/>
      <c r="B270" s="7"/>
      <c r="C270" s="7"/>
      <c r="D270" s="7"/>
      <c r="E270" s="7"/>
      <c r="F270" s="10"/>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6"/>
      <c r="B271" s="7"/>
      <c r="C271" s="7"/>
      <c r="D271" s="7"/>
      <c r="E271" s="7"/>
      <c r="F271" s="10"/>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6"/>
      <c r="B272" s="7"/>
      <c r="C272" s="7"/>
      <c r="D272" s="7"/>
      <c r="E272" s="7"/>
      <c r="F272" s="10"/>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6"/>
      <c r="B273" s="7"/>
      <c r="C273" s="7"/>
      <c r="D273" s="7"/>
      <c r="E273" s="7"/>
      <c r="F273" s="10"/>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6"/>
      <c r="B274" s="7"/>
      <c r="C274" s="7"/>
      <c r="D274" s="7"/>
      <c r="E274" s="7"/>
      <c r="F274" s="10"/>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6"/>
      <c r="B275" s="7"/>
      <c r="C275" s="7"/>
      <c r="D275" s="7"/>
      <c r="E275" s="7"/>
      <c r="F275" s="10"/>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6"/>
      <c r="B276" s="7"/>
      <c r="C276" s="7"/>
      <c r="D276" s="7"/>
      <c r="E276" s="7"/>
      <c r="F276" s="10"/>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6"/>
      <c r="B277" s="7"/>
      <c r="C277" s="7"/>
      <c r="D277" s="7"/>
      <c r="E277" s="7"/>
      <c r="F277" s="10"/>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6"/>
      <c r="B278" s="7"/>
      <c r="C278" s="7"/>
      <c r="D278" s="7"/>
      <c r="E278" s="7"/>
      <c r="F278" s="10"/>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6"/>
      <c r="B279" s="7"/>
      <c r="C279" s="7"/>
      <c r="D279" s="7"/>
      <c r="E279" s="7"/>
      <c r="F279" s="10"/>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6"/>
      <c r="B280" s="7"/>
      <c r="C280" s="7"/>
      <c r="D280" s="7"/>
      <c r="E280" s="7"/>
      <c r="F280" s="10"/>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6"/>
      <c r="B281" s="7"/>
      <c r="C281" s="7"/>
      <c r="D281" s="7"/>
      <c r="E281" s="7"/>
      <c r="F281" s="10"/>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6"/>
      <c r="B282" s="7"/>
      <c r="C282" s="7"/>
      <c r="D282" s="7"/>
      <c r="E282" s="7"/>
      <c r="F282" s="10"/>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6"/>
      <c r="B283" s="7"/>
      <c r="C283" s="7"/>
      <c r="D283" s="7"/>
      <c r="E283" s="7"/>
      <c r="F283" s="10"/>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6"/>
      <c r="B284" s="7"/>
      <c r="C284" s="7"/>
      <c r="D284" s="7"/>
      <c r="E284" s="7"/>
      <c r="F284" s="10"/>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6"/>
      <c r="B285" s="7"/>
      <c r="C285" s="7"/>
      <c r="D285" s="7"/>
      <c r="E285" s="7"/>
      <c r="F285" s="10"/>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6"/>
      <c r="B286" s="7"/>
      <c r="C286" s="7"/>
      <c r="D286" s="7"/>
      <c r="E286" s="7"/>
      <c r="F286" s="10"/>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6"/>
      <c r="B287" s="7"/>
      <c r="C287" s="7"/>
      <c r="D287" s="7"/>
      <c r="E287" s="7"/>
      <c r="F287" s="10"/>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6"/>
      <c r="B288" s="7"/>
      <c r="C288" s="7"/>
      <c r="D288" s="7"/>
      <c r="E288" s="7"/>
      <c r="F288" s="10"/>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6"/>
      <c r="B289" s="7"/>
      <c r="C289" s="7"/>
      <c r="D289" s="7"/>
      <c r="E289" s="7"/>
      <c r="F289" s="10"/>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6"/>
      <c r="B290" s="7"/>
      <c r="C290" s="7"/>
      <c r="D290" s="7"/>
      <c r="E290" s="7"/>
      <c r="F290" s="10"/>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6"/>
      <c r="B291" s="7"/>
      <c r="C291" s="7"/>
      <c r="D291" s="7"/>
      <c r="E291" s="7"/>
      <c r="F291" s="10"/>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6"/>
      <c r="B292" s="7"/>
      <c r="C292" s="7"/>
      <c r="D292" s="7"/>
      <c r="E292" s="7"/>
      <c r="F292" s="10"/>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6"/>
      <c r="B293" s="7"/>
      <c r="C293" s="7"/>
      <c r="D293" s="7"/>
      <c r="E293" s="7"/>
      <c r="F293" s="10"/>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6"/>
      <c r="B294" s="7"/>
      <c r="C294" s="7"/>
      <c r="D294" s="7"/>
      <c r="E294" s="7"/>
      <c r="F294" s="10"/>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6"/>
      <c r="B295" s="7"/>
      <c r="C295" s="7"/>
      <c r="D295" s="7"/>
      <c r="E295" s="7"/>
      <c r="F295" s="10"/>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6"/>
      <c r="B296" s="7"/>
      <c r="C296" s="7"/>
      <c r="D296" s="7"/>
      <c r="E296" s="7"/>
      <c r="F296" s="10"/>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6"/>
      <c r="B297" s="7"/>
      <c r="C297" s="7"/>
      <c r="D297" s="7"/>
      <c r="E297" s="7"/>
      <c r="F297" s="10"/>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6"/>
      <c r="B298" s="7"/>
      <c r="C298" s="7"/>
      <c r="D298" s="7"/>
      <c r="E298" s="7"/>
      <c r="F298" s="10"/>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6"/>
      <c r="B299" s="7"/>
      <c r="C299" s="7"/>
      <c r="D299" s="7"/>
      <c r="E299" s="7"/>
      <c r="F299" s="10"/>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6"/>
      <c r="B300" s="7"/>
      <c r="C300" s="7"/>
      <c r="D300" s="7"/>
      <c r="E300" s="7"/>
      <c r="F300" s="10"/>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6"/>
      <c r="B301" s="7"/>
      <c r="C301" s="7"/>
      <c r="D301" s="7"/>
      <c r="E301" s="7"/>
      <c r="F301" s="10"/>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6"/>
      <c r="B302" s="7"/>
      <c r="C302" s="7"/>
      <c r="D302" s="7"/>
      <c r="E302" s="7"/>
      <c r="F302" s="10"/>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6"/>
      <c r="B303" s="7"/>
      <c r="C303" s="7"/>
      <c r="D303" s="7"/>
      <c r="E303" s="7"/>
      <c r="F303" s="10"/>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6"/>
      <c r="B304" s="7"/>
      <c r="C304" s="7"/>
      <c r="D304" s="7"/>
      <c r="E304" s="7"/>
      <c r="F304" s="10"/>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6"/>
      <c r="B305" s="7"/>
      <c r="C305" s="7"/>
      <c r="D305" s="7"/>
      <c r="E305" s="7"/>
      <c r="F305" s="10"/>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6"/>
      <c r="B306" s="7"/>
      <c r="C306" s="7"/>
      <c r="D306" s="7"/>
      <c r="E306" s="7"/>
      <c r="F306" s="10"/>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6"/>
      <c r="B307" s="7"/>
      <c r="C307" s="7"/>
      <c r="D307" s="7"/>
      <c r="E307" s="7"/>
      <c r="F307" s="10"/>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6"/>
      <c r="B308" s="7"/>
      <c r="C308" s="7"/>
      <c r="D308" s="7"/>
      <c r="E308" s="7"/>
      <c r="F308" s="10"/>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6"/>
      <c r="B309" s="7"/>
      <c r="C309" s="7"/>
      <c r="D309" s="7"/>
      <c r="E309" s="7"/>
      <c r="F309" s="10"/>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6"/>
      <c r="B310" s="7"/>
      <c r="C310" s="7"/>
      <c r="D310" s="7"/>
      <c r="E310" s="7"/>
      <c r="F310" s="10"/>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6"/>
      <c r="B311" s="7"/>
      <c r="C311" s="7"/>
      <c r="D311" s="7"/>
      <c r="E311" s="7"/>
      <c r="F311" s="10"/>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6"/>
      <c r="B312" s="7"/>
      <c r="C312" s="7"/>
      <c r="D312" s="7"/>
      <c r="E312" s="7"/>
      <c r="F312" s="10"/>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6"/>
      <c r="B313" s="7"/>
      <c r="C313" s="7"/>
      <c r="D313" s="7"/>
      <c r="E313" s="7"/>
      <c r="F313" s="10"/>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6"/>
      <c r="B314" s="7"/>
      <c r="C314" s="7"/>
      <c r="D314" s="7"/>
      <c r="E314" s="7"/>
      <c r="F314" s="10"/>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6"/>
      <c r="B315" s="7"/>
      <c r="C315" s="7"/>
      <c r="D315" s="7"/>
      <c r="E315" s="7"/>
      <c r="F315" s="10"/>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6"/>
      <c r="B316" s="7"/>
      <c r="C316" s="7"/>
      <c r="D316" s="7"/>
      <c r="E316" s="7"/>
      <c r="F316" s="10"/>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6"/>
      <c r="B317" s="7"/>
      <c r="C317" s="7"/>
      <c r="D317" s="7"/>
      <c r="E317" s="7"/>
      <c r="F317" s="10"/>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6"/>
      <c r="B318" s="7"/>
      <c r="C318" s="7"/>
      <c r="D318" s="7"/>
      <c r="E318" s="7"/>
      <c r="F318" s="10"/>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6"/>
      <c r="B319" s="7"/>
      <c r="C319" s="7"/>
      <c r="D319" s="7"/>
      <c r="E319" s="7"/>
      <c r="F319" s="10"/>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6"/>
      <c r="B320" s="7"/>
      <c r="C320" s="7"/>
      <c r="D320" s="7"/>
      <c r="E320" s="7"/>
      <c r="F320" s="10"/>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6"/>
      <c r="B321" s="7"/>
      <c r="C321" s="7"/>
      <c r="D321" s="7"/>
      <c r="E321" s="7"/>
      <c r="F321" s="10"/>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6"/>
      <c r="B322" s="7"/>
      <c r="C322" s="7"/>
      <c r="D322" s="7"/>
      <c r="E322" s="7"/>
      <c r="F322" s="10"/>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6"/>
      <c r="B323" s="7"/>
      <c r="C323" s="7"/>
      <c r="D323" s="7"/>
      <c r="E323" s="7"/>
      <c r="F323" s="10"/>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6"/>
      <c r="B324" s="7"/>
      <c r="C324" s="7"/>
      <c r="D324" s="7"/>
      <c r="E324" s="7"/>
      <c r="F324" s="10"/>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6"/>
      <c r="B325" s="7"/>
      <c r="C325" s="7"/>
      <c r="D325" s="7"/>
      <c r="E325" s="7"/>
      <c r="F325" s="10"/>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6"/>
      <c r="B326" s="7"/>
      <c r="C326" s="7"/>
      <c r="D326" s="7"/>
      <c r="E326" s="7"/>
      <c r="F326" s="10"/>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6"/>
      <c r="B327" s="7"/>
      <c r="C327" s="7"/>
      <c r="D327" s="7"/>
      <c r="E327" s="7"/>
      <c r="F327" s="10"/>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6"/>
      <c r="B328" s="7"/>
      <c r="C328" s="7"/>
      <c r="D328" s="7"/>
      <c r="E328" s="7"/>
      <c r="F328" s="10"/>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6"/>
      <c r="B329" s="7"/>
      <c r="C329" s="7"/>
      <c r="D329" s="7"/>
      <c r="E329" s="7"/>
      <c r="F329" s="10"/>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6"/>
      <c r="B330" s="7"/>
      <c r="C330" s="7"/>
      <c r="D330" s="7"/>
      <c r="E330" s="7"/>
      <c r="F330" s="10"/>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6"/>
      <c r="B331" s="7"/>
      <c r="C331" s="7"/>
      <c r="D331" s="7"/>
      <c r="E331" s="7"/>
      <c r="F331" s="10"/>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6"/>
      <c r="B332" s="7"/>
      <c r="C332" s="7"/>
      <c r="D332" s="7"/>
      <c r="E332" s="7"/>
      <c r="F332" s="10"/>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6"/>
      <c r="B333" s="7"/>
      <c r="C333" s="7"/>
      <c r="D333" s="7"/>
      <c r="E333" s="7"/>
      <c r="F333" s="10"/>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6"/>
      <c r="B334" s="7"/>
      <c r="C334" s="7"/>
      <c r="D334" s="7"/>
      <c r="E334" s="7"/>
      <c r="F334" s="10"/>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6"/>
      <c r="B335" s="7"/>
      <c r="C335" s="7"/>
      <c r="D335" s="7"/>
      <c r="E335" s="7"/>
      <c r="F335" s="10"/>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6"/>
      <c r="B336" s="7"/>
      <c r="C336" s="7"/>
      <c r="D336" s="7"/>
      <c r="E336" s="7"/>
      <c r="F336" s="10"/>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6"/>
      <c r="B337" s="7"/>
      <c r="C337" s="7"/>
      <c r="D337" s="7"/>
      <c r="E337" s="7"/>
      <c r="F337" s="10"/>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6"/>
      <c r="B338" s="7"/>
      <c r="C338" s="7"/>
      <c r="D338" s="7"/>
      <c r="E338" s="7"/>
      <c r="F338" s="10"/>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6"/>
      <c r="B339" s="7"/>
      <c r="C339" s="7"/>
      <c r="D339" s="7"/>
      <c r="E339" s="7"/>
      <c r="F339" s="10"/>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6"/>
      <c r="B340" s="7"/>
      <c r="C340" s="7"/>
      <c r="D340" s="7"/>
      <c r="E340" s="7"/>
      <c r="F340" s="10"/>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6"/>
      <c r="B341" s="7"/>
      <c r="C341" s="7"/>
      <c r="D341" s="7"/>
      <c r="E341" s="7"/>
      <c r="F341" s="10"/>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6"/>
      <c r="B342" s="7"/>
      <c r="C342" s="7"/>
      <c r="D342" s="7"/>
      <c r="E342" s="7"/>
      <c r="F342" s="10"/>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6"/>
      <c r="B343" s="7"/>
      <c r="C343" s="7"/>
      <c r="D343" s="7"/>
      <c r="E343" s="7"/>
      <c r="F343" s="10"/>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6"/>
      <c r="B344" s="7"/>
      <c r="C344" s="7"/>
      <c r="D344" s="7"/>
      <c r="E344" s="7"/>
      <c r="F344" s="10"/>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6"/>
      <c r="B345" s="7"/>
      <c r="C345" s="7"/>
      <c r="D345" s="7"/>
      <c r="E345" s="7"/>
      <c r="F345" s="10"/>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6"/>
      <c r="B346" s="7"/>
      <c r="C346" s="7"/>
      <c r="D346" s="7"/>
      <c r="E346" s="7"/>
      <c r="F346" s="10"/>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6"/>
      <c r="B347" s="7"/>
      <c r="C347" s="7"/>
      <c r="D347" s="7"/>
      <c r="E347" s="7"/>
      <c r="F347" s="10"/>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6"/>
      <c r="B348" s="7"/>
      <c r="C348" s="7"/>
      <c r="D348" s="7"/>
      <c r="E348" s="7"/>
      <c r="F348" s="10"/>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6"/>
      <c r="B349" s="7"/>
      <c r="C349" s="7"/>
      <c r="D349" s="7"/>
      <c r="E349" s="7"/>
      <c r="F349" s="10"/>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6"/>
      <c r="B350" s="7"/>
      <c r="C350" s="7"/>
      <c r="D350" s="7"/>
      <c r="E350" s="7"/>
      <c r="F350" s="10"/>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6"/>
      <c r="B351" s="7"/>
      <c r="C351" s="7"/>
      <c r="D351" s="7"/>
      <c r="E351" s="7"/>
      <c r="F351" s="10"/>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6"/>
      <c r="B352" s="7"/>
      <c r="C352" s="7"/>
      <c r="D352" s="7"/>
      <c r="E352" s="7"/>
      <c r="F352" s="10"/>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6"/>
      <c r="B353" s="7"/>
      <c r="C353" s="7"/>
      <c r="D353" s="7"/>
      <c r="E353" s="7"/>
      <c r="F353" s="10"/>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6"/>
      <c r="B354" s="7"/>
      <c r="C354" s="7"/>
      <c r="D354" s="7"/>
      <c r="E354" s="7"/>
      <c r="F354" s="10"/>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6"/>
      <c r="B355" s="7"/>
      <c r="C355" s="7"/>
      <c r="D355" s="7"/>
      <c r="E355" s="7"/>
      <c r="F355" s="10"/>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6"/>
      <c r="B356" s="7"/>
      <c r="C356" s="7"/>
      <c r="D356" s="7"/>
      <c r="E356" s="7"/>
      <c r="F356" s="10"/>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6"/>
      <c r="B357" s="7"/>
      <c r="C357" s="7"/>
      <c r="D357" s="7"/>
      <c r="E357" s="7"/>
      <c r="F357" s="10"/>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6"/>
      <c r="B358" s="7"/>
      <c r="C358" s="7"/>
      <c r="D358" s="7"/>
      <c r="E358" s="7"/>
      <c r="F358" s="10"/>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6"/>
      <c r="B359" s="7"/>
      <c r="C359" s="7"/>
      <c r="D359" s="7"/>
      <c r="E359" s="7"/>
      <c r="F359" s="10"/>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6"/>
      <c r="B360" s="7"/>
      <c r="C360" s="7"/>
      <c r="D360" s="7"/>
      <c r="E360" s="7"/>
      <c r="F360" s="10"/>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6"/>
      <c r="B361" s="7"/>
      <c r="C361" s="7"/>
      <c r="D361" s="7"/>
      <c r="E361" s="7"/>
      <c r="F361" s="10"/>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6"/>
      <c r="B362" s="7"/>
      <c r="C362" s="7"/>
      <c r="D362" s="7"/>
      <c r="E362" s="7"/>
      <c r="F362" s="10"/>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6"/>
      <c r="B363" s="7"/>
      <c r="C363" s="7"/>
      <c r="D363" s="7"/>
      <c r="E363" s="7"/>
      <c r="F363" s="10"/>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6"/>
      <c r="B364" s="7"/>
      <c r="C364" s="7"/>
      <c r="D364" s="7"/>
      <c r="E364" s="7"/>
      <c r="F364" s="10"/>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6"/>
      <c r="B365" s="7"/>
      <c r="C365" s="7"/>
      <c r="D365" s="7"/>
      <c r="E365" s="7"/>
      <c r="F365" s="10"/>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6"/>
      <c r="B366" s="7"/>
      <c r="C366" s="7"/>
      <c r="D366" s="7"/>
      <c r="E366" s="7"/>
      <c r="F366" s="10"/>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6"/>
      <c r="B367" s="7"/>
      <c r="C367" s="7"/>
      <c r="D367" s="7"/>
      <c r="E367" s="7"/>
      <c r="F367" s="10"/>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6"/>
      <c r="B368" s="7"/>
      <c r="C368" s="7"/>
      <c r="D368" s="7"/>
      <c r="E368" s="7"/>
      <c r="F368" s="10"/>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6"/>
      <c r="B369" s="7"/>
      <c r="C369" s="7"/>
      <c r="D369" s="7"/>
      <c r="E369" s="7"/>
      <c r="F369" s="10"/>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6"/>
      <c r="B370" s="7"/>
      <c r="C370" s="7"/>
      <c r="D370" s="7"/>
      <c r="E370" s="7"/>
      <c r="F370" s="10"/>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6"/>
      <c r="B371" s="7"/>
      <c r="C371" s="7"/>
      <c r="D371" s="7"/>
      <c r="E371" s="7"/>
      <c r="F371" s="10"/>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6"/>
      <c r="B372" s="7"/>
      <c r="C372" s="7"/>
      <c r="D372" s="7"/>
      <c r="E372" s="7"/>
      <c r="F372" s="10"/>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6"/>
      <c r="B373" s="7"/>
      <c r="C373" s="7"/>
      <c r="D373" s="7"/>
      <c r="E373" s="7"/>
      <c r="F373" s="10"/>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6"/>
      <c r="B374" s="7"/>
      <c r="C374" s="7"/>
      <c r="D374" s="7"/>
      <c r="E374" s="7"/>
      <c r="F374" s="10"/>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6"/>
      <c r="B375" s="7"/>
      <c r="C375" s="7"/>
      <c r="D375" s="7"/>
      <c r="E375" s="7"/>
      <c r="F375" s="10"/>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6"/>
      <c r="B376" s="7"/>
      <c r="C376" s="7"/>
      <c r="D376" s="7"/>
      <c r="E376" s="7"/>
      <c r="F376" s="10"/>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6"/>
      <c r="B377" s="7"/>
      <c r="C377" s="7"/>
      <c r="D377" s="7"/>
      <c r="E377" s="7"/>
      <c r="F377" s="10"/>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6"/>
      <c r="B378" s="7"/>
      <c r="C378" s="7"/>
      <c r="D378" s="7"/>
      <c r="E378" s="7"/>
      <c r="F378" s="10"/>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6"/>
      <c r="B379" s="7"/>
      <c r="C379" s="7"/>
      <c r="D379" s="7"/>
      <c r="E379" s="7"/>
      <c r="F379" s="10"/>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6"/>
      <c r="B380" s="7"/>
      <c r="C380" s="7"/>
      <c r="D380" s="7"/>
      <c r="E380" s="7"/>
      <c r="F380" s="10"/>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6"/>
      <c r="B381" s="7"/>
      <c r="C381" s="7"/>
      <c r="D381" s="7"/>
      <c r="E381" s="7"/>
      <c r="F381" s="10"/>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6"/>
      <c r="B382" s="7"/>
      <c r="C382" s="7"/>
      <c r="D382" s="7"/>
      <c r="E382" s="7"/>
      <c r="F382" s="10"/>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6"/>
      <c r="B383" s="7"/>
      <c r="C383" s="7"/>
      <c r="D383" s="7"/>
      <c r="E383" s="7"/>
      <c r="F383" s="10"/>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6"/>
      <c r="B384" s="7"/>
      <c r="C384" s="7"/>
      <c r="D384" s="7"/>
      <c r="E384" s="7"/>
      <c r="F384" s="10"/>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6"/>
      <c r="B385" s="7"/>
      <c r="C385" s="7"/>
      <c r="D385" s="7"/>
      <c r="E385" s="7"/>
      <c r="F385" s="10"/>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6"/>
      <c r="B386" s="7"/>
      <c r="C386" s="7"/>
      <c r="D386" s="7"/>
      <c r="E386" s="7"/>
      <c r="F386" s="10"/>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6"/>
      <c r="B387" s="7"/>
      <c r="C387" s="7"/>
      <c r="D387" s="7"/>
      <c r="E387" s="7"/>
      <c r="F387" s="10"/>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6"/>
      <c r="B388" s="7"/>
      <c r="C388" s="7"/>
      <c r="D388" s="7"/>
      <c r="E388" s="7"/>
      <c r="F388" s="10"/>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6"/>
      <c r="B389" s="7"/>
      <c r="C389" s="7"/>
      <c r="D389" s="7"/>
      <c r="E389" s="7"/>
      <c r="F389" s="10"/>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6"/>
      <c r="B390" s="7"/>
      <c r="C390" s="7"/>
      <c r="D390" s="7"/>
      <c r="E390" s="7"/>
      <c r="F390" s="10"/>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6"/>
      <c r="B391" s="7"/>
      <c r="C391" s="7"/>
      <c r="D391" s="7"/>
      <c r="E391" s="7"/>
      <c r="F391" s="10"/>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6"/>
      <c r="B392" s="7"/>
      <c r="C392" s="7"/>
      <c r="D392" s="7"/>
      <c r="E392" s="7"/>
      <c r="F392" s="10"/>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6"/>
      <c r="B393" s="7"/>
      <c r="C393" s="7"/>
      <c r="D393" s="7"/>
      <c r="E393" s="7"/>
      <c r="F393" s="10"/>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6"/>
      <c r="B394" s="7"/>
      <c r="C394" s="7"/>
      <c r="D394" s="7"/>
      <c r="E394" s="7"/>
      <c r="F394" s="10"/>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6"/>
      <c r="B395" s="7"/>
      <c r="C395" s="7"/>
      <c r="D395" s="7"/>
      <c r="E395" s="7"/>
      <c r="F395" s="10"/>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6"/>
      <c r="B396" s="7"/>
      <c r="C396" s="7"/>
      <c r="D396" s="7"/>
      <c r="E396" s="7"/>
      <c r="F396" s="10"/>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6"/>
      <c r="B397" s="7"/>
      <c r="C397" s="7"/>
      <c r="D397" s="7"/>
      <c r="E397" s="7"/>
      <c r="F397" s="10"/>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6"/>
      <c r="B398" s="7"/>
      <c r="C398" s="7"/>
      <c r="D398" s="7"/>
      <c r="E398" s="7"/>
      <c r="F398" s="10"/>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6"/>
      <c r="B399" s="7"/>
      <c r="C399" s="7"/>
      <c r="D399" s="7"/>
      <c r="E399" s="7"/>
      <c r="F399" s="10"/>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6"/>
      <c r="B400" s="7"/>
      <c r="C400" s="7"/>
      <c r="D400" s="7"/>
      <c r="E400" s="7"/>
      <c r="F400" s="10"/>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6"/>
      <c r="B401" s="7"/>
      <c r="C401" s="7"/>
      <c r="D401" s="7"/>
      <c r="E401" s="7"/>
      <c r="F401" s="10"/>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6"/>
      <c r="B402" s="7"/>
      <c r="C402" s="7"/>
      <c r="D402" s="7"/>
      <c r="E402" s="7"/>
      <c r="F402" s="10"/>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6"/>
      <c r="B403" s="7"/>
      <c r="C403" s="7"/>
      <c r="D403" s="7"/>
      <c r="E403" s="7"/>
      <c r="F403" s="10"/>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6"/>
      <c r="B404" s="7"/>
      <c r="C404" s="7"/>
      <c r="D404" s="7"/>
      <c r="E404" s="7"/>
      <c r="F404" s="10"/>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6"/>
      <c r="B405" s="7"/>
      <c r="C405" s="7"/>
      <c r="D405" s="7"/>
      <c r="E405" s="7"/>
      <c r="F405" s="10"/>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6"/>
      <c r="B406" s="7"/>
      <c r="C406" s="7"/>
      <c r="D406" s="7"/>
      <c r="E406" s="7"/>
      <c r="F406" s="10"/>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6"/>
      <c r="B407" s="7"/>
      <c r="C407" s="7"/>
      <c r="D407" s="7"/>
      <c r="E407" s="7"/>
      <c r="F407" s="10"/>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6"/>
      <c r="B408" s="7"/>
      <c r="C408" s="7"/>
      <c r="D408" s="7"/>
      <c r="E408" s="7"/>
      <c r="F408" s="10"/>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6"/>
      <c r="B409" s="7"/>
      <c r="C409" s="7"/>
      <c r="D409" s="7"/>
      <c r="E409" s="7"/>
      <c r="F409" s="10"/>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6"/>
      <c r="B410" s="7"/>
      <c r="C410" s="7"/>
      <c r="D410" s="7"/>
      <c r="E410" s="7"/>
      <c r="F410" s="10"/>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6"/>
      <c r="B411" s="7"/>
      <c r="C411" s="7"/>
      <c r="D411" s="7"/>
      <c r="E411" s="7"/>
      <c r="F411" s="10"/>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6"/>
      <c r="B412" s="7"/>
      <c r="C412" s="7"/>
      <c r="D412" s="7"/>
      <c r="E412" s="7"/>
      <c r="F412" s="10"/>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6"/>
      <c r="B413" s="7"/>
      <c r="C413" s="7"/>
      <c r="D413" s="7"/>
      <c r="E413" s="7"/>
      <c r="F413" s="10"/>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6"/>
      <c r="B414" s="7"/>
      <c r="C414" s="7"/>
      <c r="D414" s="7"/>
      <c r="E414" s="7"/>
      <c r="F414" s="10"/>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6"/>
      <c r="B415" s="7"/>
      <c r="C415" s="7"/>
      <c r="D415" s="7"/>
      <c r="E415" s="7"/>
      <c r="F415" s="10"/>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6"/>
      <c r="B416" s="7"/>
      <c r="C416" s="7"/>
      <c r="D416" s="7"/>
      <c r="E416" s="7"/>
      <c r="F416" s="10"/>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6"/>
      <c r="B417" s="7"/>
      <c r="C417" s="7"/>
      <c r="D417" s="7"/>
      <c r="E417" s="7"/>
      <c r="F417" s="10"/>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6"/>
      <c r="B418" s="7"/>
      <c r="C418" s="7"/>
      <c r="D418" s="7"/>
      <c r="E418" s="7"/>
      <c r="F418" s="10"/>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6"/>
      <c r="B419" s="7"/>
      <c r="C419" s="7"/>
      <c r="D419" s="7"/>
      <c r="E419" s="7"/>
      <c r="F419" s="10"/>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6"/>
      <c r="B420" s="7"/>
      <c r="C420" s="7"/>
      <c r="D420" s="7"/>
      <c r="E420" s="7"/>
      <c r="F420" s="10"/>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6"/>
      <c r="B421" s="7"/>
      <c r="C421" s="7"/>
      <c r="D421" s="7"/>
      <c r="E421" s="7"/>
      <c r="F421" s="10"/>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6"/>
      <c r="B422" s="7"/>
      <c r="C422" s="7"/>
      <c r="D422" s="7"/>
      <c r="E422" s="7"/>
      <c r="F422" s="10"/>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6"/>
      <c r="B423" s="7"/>
      <c r="C423" s="7"/>
      <c r="D423" s="7"/>
      <c r="E423" s="7"/>
      <c r="F423" s="10"/>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6"/>
      <c r="B424" s="7"/>
      <c r="C424" s="7"/>
      <c r="D424" s="7"/>
      <c r="E424" s="7"/>
      <c r="F424" s="10"/>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6"/>
      <c r="B425" s="7"/>
      <c r="C425" s="7"/>
      <c r="D425" s="7"/>
      <c r="E425" s="7"/>
      <c r="F425" s="10"/>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6"/>
      <c r="B426" s="7"/>
      <c r="C426" s="7"/>
      <c r="D426" s="7"/>
      <c r="E426" s="7"/>
      <c r="F426" s="10"/>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6"/>
      <c r="B427" s="7"/>
      <c r="C427" s="7"/>
      <c r="D427" s="7"/>
      <c r="E427" s="7"/>
      <c r="F427" s="10"/>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6"/>
      <c r="B428" s="7"/>
      <c r="C428" s="7"/>
      <c r="D428" s="7"/>
      <c r="E428" s="7"/>
      <c r="F428" s="10"/>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6"/>
      <c r="B429" s="7"/>
      <c r="C429" s="7"/>
      <c r="D429" s="7"/>
      <c r="E429" s="7"/>
      <c r="F429" s="10"/>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6"/>
      <c r="B430" s="7"/>
      <c r="C430" s="7"/>
      <c r="D430" s="7"/>
      <c r="E430" s="7"/>
      <c r="F430" s="10"/>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6"/>
      <c r="B431" s="7"/>
      <c r="C431" s="7"/>
      <c r="D431" s="7"/>
      <c r="E431" s="7"/>
      <c r="F431" s="10"/>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6"/>
      <c r="B432" s="7"/>
      <c r="C432" s="7"/>
      <c r="D432" s="7"/>
      <c r="E432" s="7"/>
      <c r="F432" s="10"/>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6"/>
      <c r="B433" s="7"/>
      <c r="C433" s="7"/>
      <c r="D433" s="7"/>
      <c r="E433" s="7"/>
      <c r="F433" s="10"/>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6"/>
      <c r="B434" s="7"/>
      <c r="C434" s="7"/>
      <c r="D434" s="7"/>
      <c r="E434" s="7"/>
      <c r="F434" s="10"/>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6"/>
      <c r="B435" s="7"/>
      <c r="C435" s="7"/>
      <c r="D435" s="7"/>
      <c r="E435" s="7"/>
      <c r="F435" s="10"/>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6"/>
      <c r="B436" s="7"/>
      <c r="C436" s="7"/>
      <c r="D436" s="7"/>
      <c r="E436" s="7"/>
      <c r="F436" s="10"/>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6"/>
      <c r="B437" s="7"/>
      <c r="C437" s="7"/>
      <c r="D437" s="7"/>
      <c r="E437" s="7"/>
      <c r="F437" s="10"/>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6"/>
      <c r="B438" s="7"/>
      <c r="C438" s="7"/>
      <c r="D438" s="7"/>
      <c r="E438" s="7"/>
      <c r="F438" s="10"/>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6"/>
      <c r="B439" s="7"/>
      <c r="C439" s="7"/>
      <c r="D439" s="7"/>
      <c r="E439" s="7"/>
      <c r="F439" s="10"/>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6"/>
      <c r="B440" s="7"/>
      <c r="C440" s="7"/>
      <c r="D440" s="7"/>
      <c r="E440" s="7"/>
      <c r="F440" s="10"/>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6"/>
      <c r="B441" s="7"/>
      <c r="C441" s="7"/>
      <c r="D441" s="7"/>
      <c r="E441" s="7"/>
      <c r="F441" s="10"/>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row r="443" spans="1:26" ht="15.75" customHeight="1" x14ac:dyDescent="0.25"/>
    <row r="444" spans="1:26" ht="15.75" customHeight="1" x14ac:dyDescent="0.25"/>
    <row r="445" spans="1:26" ht="15.75" customHeight="1" x14ac:dyDescent="0.25"/>
    <row r="446" spans="1:26" ht="15.75" customHeight="1" x14ac:dyDescent="0.25"/>
    <row r="447" spans="1:26" ht="15.75" customHeight="1" x14ac:dyDescent="0.25"/>
    <row r="448" spans="1:26"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spans="10:10" ht="15.75" customHeight="1" x14ac:dyDescent="0.25"/>
    <row r="994" spans="10:10" ht="15.75" customHeight="1" x14ac:dyDescent="0.25"/>
    <row r="995" spans="10:10" ht="15.75" customHeight="1" x14ac:dyDescent="0.25"/>
    <row r="996" spans="10:10" ht="15.75" customHeight="1" x14ac:dyDescent="0.25"/>
    <row r="997" spans="10:10" ht="15.75" customHeight="1" x14ac:dyDescent="0.25"/>
    <row r="998" spans="10:10" ht="15.75" customHeight="1" x14ac:dyDescent="0.25"/>
    <row r="999" spans="10:10" ht="15.75" customHeight="1" x14ac:dyDescent="0.25"/>
    <row r="1000" spans="10:10" ht="15.75" customHeight="1" x14ac:dyDescent="0.25">
      <c r="J1000" s="11"/>
    </row>
  </sheetData>
  <autoFilter ref="A1:Z241"/>
  <customSheetViews>
    <customSheetView guid="{922A2441-17B0-454E-9159-EF7CA119EDBB}" filter="1" showAutoFilter="1">
      <pageMargins left="0.7" right="0.7" top="0.78740157499999996" bottom="0.78740157499999996" header="0.3" footer="0.3"/>
      <autoFilter ref="A1:J241">
        <filterColumn colId="7">
          <filters>
            <filter val="81731"/>
            <filter val="93245"/>
            <filter val="93247"/>
          </filters>
        </filterColumn>
      </autoFilter>
    </customSheetView>
  </customSheetViews>
  <pageMargins left="0.7" right="0.7" top="0.78740157499999996" bottom="0.78740157499999996" header="0" footer="0"/>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defaultColWidth="14.42578125" defaultRowHeight="15" customHeight="1" x14ac:dyDescent="0.25"/>
  <cols>
    <col min="1" max="3" width="8.7109375" customWidth="1"/>
    <col min="4" max="4" width="52" customWidth="1"/>
    <col min="5" max="7" width="8.7109375" customWidth="1"/>
    <col min="8" max="8" width="13.42578125" customWidth="1"/>
  </cols>
  <sheetData>
    <row r="1" spans="1:8" x14ac:dyDescent="0.25">
      <c r="A1" s="150" t="s">
        <v>3742</v>
      </c>
      <c r="B1" s="150" t="s">
        <v>689</v>
      </c>
      <c r="C1" s="150" t="s">
        <v>690</v>
      </c>
      <c r="D1" s="150" t="s">
        <v>3743</v>
      </c>
      <c r="E1" s="150" t="s">
        <v>5</v>
      </c>
      <c r="F1" s="150" t="s">
        <v>6</v>
      </c>
      <c r="G1" s="150" t="s">
        <v>7</v>
      </c>
      <c r="H1" s="151" t="s">
        <v>3744</v>
      </c>
    </row>
    <row r="2" spans="1:8" x14ac:dyDescent="0.25">
      <c r="A2">
        <v>1</v>
      </c>
      <c r="B2" t="s">
        <v>3745</v>
      </c>
      <c r="C2" t="s">
        <v>1148</v>
      </c>
      <c r="D2" t="s">
        <v>12</v>
      </c>
      <c r="E2" t="s">
        <v>12</v>
      </c>
      <c r="F2">
        <v>81585</v>
      </c>
      <c r="G2" s="152">
        <f>VLOOKUP(F2,zdroj_vykony!$A$1:$E$1265,5,FALSE)</f>
        <v>73</v>
      </c>
      <c r="H2" s="16">
        <f>G2*'sazba bodu'!$B$2</f>
        <v>73</v>
      </c>
    </row>
    <row r="3" spans="1:8" x14ac:dyDescent="0.25">
      <c r="A3">
        <v>2</v>
      </c>
      <c r="B3" t="s">
        <v>3745</v>
      </c>
      <c r="C3" t="s">
        <v>1148</v>
      </c>
      <c r="D3" t="s">
        <v>264</v>
      </c>
      <c r="E3" t="s">
        <v>265</v>
      </c>
      <c r="F3">
        <v>81449</v>
      </c>
      <c r="G3" s="152">
        <f>VLOOKUP(F3,zdroj_vykony!$A$1:$E$1265,5,FALSE)</f>
        <v>205</v>
      </c>
      <c r="H3" s="16">
        <f>G3*'sazba bodu'!$B$2</f>
        <v>205</v>
      </c>
    </row>
    <row r="4" spans="1:8" x14ac:dyDescent="0.25">
      <c r="A4">
        <v>3</v>
      </c>
      <c r="B4" t="s">
        <v>3745</v>
      </c>
      <c r="C4" t="s">
        <v>1208</v>
      </c>
      <c r="D4" t="s">
        <v>397</v>
      </c>
      <c r="E4" t="s">
        <v>399</v>
      </c>
      <c r="F4">
        <v>81561</v>
      </c>
      <c r="G4" s="152">
        <f>VLOOKUP(F4,zdroj_vykony!$A$1:$E$1265,5,FALSE)</f>
        <v>61</v>
      </c>
      <c r="H4" s="16">
        <f>G4*'sazba bodu'!$B$2</f>
        <v>61</v>
      </c>
    </row>
    <row r="5" spans="1:8" x14ac:dyDescent="0.25">
      <c r="A5">
        <v>4</v>
      </c>
      <c r="B5" t="s">
        <v>3745</v>
      </c>
      <c r="C5" t="s">
        <v>417</v>
      </c>
      <c r="D5" t="s">
        <v>3746</v>
      </c>
      <c r="E5" t="s">
        <v>3747</v>
      </c>
      <c r="F5">
        <v>81439</v>
      </c>
      <c r="G5" s="152">
        <f>VLOOKUP(F5,zdroj_vykony!$A$1:$E$1265,5,FALSE)</f>
        <v>15</v>
      </c>
      <c r="H5" s="16">
        <f>G5*'sazba bodu'!$B$2</f>
        <v>15</v>
      </c>
    </row>
    <row r="6" spans="1:8" x14ac:dyDescent="0.25">
      <c r="A6">
        <v>5</v>
      </c>
      <c r="B6" t="s">
        <v>3745</v>
      </c>
      <c r="C6" t="s">
        <v>417</v>
      </c>
      <c r="D6" t="s">
        <v>3748</v>
      </c>
      <c r="E6" t="s">
        <v>3749</v>
      </c>
      <c r="F6">
        <v>81461</v>
      </c>
      <c r="G6" s="152">
        <f>VLOOKUP(F6,zdroj_vykony!$A$1:$E$1265,5,FALSE)</f>
        <v>483</v>
      </c>
      <c r="H6" s="16">
        <f>G6*'sazba bodu'!$B$2</f>
        <v>483</v>
      </c>
    </row>
    <row r="7" spans="1:8" x14ac:dyDescent="0.25">
      <c r="A7">
        <v>6</v>
      </c>
      <c r="B7" t="s">
        <v>3745</v>
      </c>
      <c r="C7" t="s">
        <v>417</v>
      </c>
      <c r="D7" t="s">
        <v>356</v>
      </c>
      <c r="E7" t="s">
        <v>357</v>
      </c>
      <c r="F7">
        <v>81521</v>
      </c>
      <c r="G7" s="152">
        <f>VLOOKUP(F7,zdroj_vykony!$A$1:$E$1265,5,FALSE)</f>
        <v>53</v>
      </c>
      <c r="H7" s="16">
        <f>G7*'sazba bodu'!$B$2</f>
        <v>53</v>
      </c>
    </row>
    <row r="8" spans="1:8" x14ac:dyDescent="0.25">
      <c r="A8">
        <v>7</v>
      </c>
      <c r="B8" t="s">
        <v>3745</v>
      </c>
      <c r="C8" t="s">
        <v>417</v>
      </c>
      <c r="D8" t="s">
        <v>391</v>
      </c>
      <c r="E8" t="s">
        <v>392</v>
      </c>
      <c r="F8">
        <v>81443</v>
      </c>
      <c r="G8" s="152">
        <f>VLOOKUP(F8,zdroj_vykony!$A$1:$E$1265,5,FALSE)</f>
        <v>43</v>
      </c>
      <c r="H8" s="16">
        <f>G8*'sazba bodu'!$B$2</f>
        <v>43</v>
      </c>
    </row>
    <row r="9" spans="1:8" x14ac:dyDescent="0.25">
      <c r="A9">
        <v>8</v>
      </c>
      <c r="B9" t="s">
        <v>3745</v>
      </c>
      <c r="C9" t="s">
        <v>417</v>
      </c>
      <c r="D9" t="s">
        <v>394</v>
      </c>
      <c r="E9" t="s">
        <v>395</v>
      </c>
      <c r="F9">
        <v>81443</v>
      </c>
      <c r="G9" s="152">
        <f>VLOOKUP(F9,zdroj_vykony!$A$1:$E$1265,5,FALSE)</f>
        <v>43</v>
      </c>
      <c r="H9" s="16">
        <f>G9*'sazba bodu'!$B$2</f>
        <v>43</v>
      </c>
    </row>
    <row r="10" spans="1:8" x14ac:dyDescent="0.25">
      <c r="A10">
        <v>9</v>
      </c>
      <c r="B10" t="s">
        <v>3745</v>
      </c>
      <c r="C10" t="s">
        <v>697</v>
      </c>
      <c r="D10" t="s">
        <v>15</v>
      </c>
      <c r="E10" t="s">
        <v>15</v>
      </c>
      <c r="F10">
        <v>81419</v>
      </c>
      <c r="G10" s="152">
        <f>VLOOKUP(F10,zdroj_vykony!$A$1:$E$1265,5,FALSE)</f>
        <v>28</v>
      </c>
      <c r="H10" s="16">
        <f>G10*'sazba bodu'!$B$2</f>
        <v>28</v>
      </c>
    </row>
    <row r="11" spans="1:8" x14ac:dyDescent="0.25">
      <c r="A11">
        <v>10</v>
      </c>
      <c r="B11" t="s">
        <v>3745</v>
      </c>
      <c r="C11" t="s">
        <v>697</v>
      </c>
      <c r="D11" t="s">
        <v>18</v>
      </c>
      <c r="E11" t="s">
        <v>18</v>
      </c>
      <c r="F11">
        <v>93215</v>
      </c>
      <c r="G11" s="152">
        <f>VLOOKUP(F11,zdroj_vykony!$A$1:$E$1265,5,FALSE)</f>
        <v>186</v>
      </c>
      <c r="H11" s="16">
        <f>G11*'sazba bodu'!$B$2</f>
        <v>186</v>
      </c>
    </row>
    <row r="12" spans="1:8" x14ac:dyDescent="0.25">
      <c r="A12">
        <v>11</v>
      </c>
      <c r="B12" t="s">
        <v>3745</v>
      </c>
      <c r="C12" t="s">
        <v>697</v>
      </c>
      <c r="D12" t="s">
        <v>20</v>
      </c>
      <c r="E12" t="s">
        <v>22</v>
      </c>
      <c r="F12">
        <v>81329</v>
      </c>
      <c r="G12" s="152">
        <f>VLOOKUP(F12,zdroj_vykony!$A$1:$E$1265,5,FALSE)</f>
        <v>15</v>
      </c>
      <c r="H12" s="16">
        <f>G12*'sazba bodu'!$B$2</f>
        <v>15</v>
      </c>
    </row>
    <row r="13" spans="1:8" x14ac:dyDescent="0.25">
      <c r="A13">
        <v>12</v>
      </c>
      <c r="B13" t="s">
        <v>3745</v>
      </c>
      <c r="C13" t="s">
        <v>697</v>
      </c>
      <c r="D13" t="s">
        <v>26</v>
      </c>
      <c r="E13" t="s">
        <v>27</v>
      </c>
      <c r="F13">
        <v>93125</v>
      </c>
      <c r="G13" s="152">
        <f>VLOOKUP(F13,zdroj_vykony!$A$1:$E$1265,5,FALSE)</f>
        <v>172</v>
      </c>
      <c r="H13" s="16">
        <f>G13*'sazba bodu'!$B$2</f>
        <v>172</v>
      </c>
    </row>
    <row r="14" spans="1:8" x14ac:dyDescent="0.25">
      <c r="A14">
        <v>13</v>
      </c>
      <c r="B14" t="s">
        <v>3745</v>
      </c>
      <c r="C14" t="s">
        <v>697</v>
      </c>
      <c r="D14" t="s">
        <v>31</v>
      </c>
      <c r="E14" t="s">
        <v>32</v>
      </c>
      <c r="F14">
        <v>91149</v>
      </c>
      <c r="G14" s="152">
        <f>VLOOKUP(F14,zdroj_vykony!$A$1:$E$1265,5,FALSE)</f>
        <v>190</v>
      </c>
      <c r="H14" s="16">
        <f>G14*'sazba bodu'!$B$2</f>
        <v>190</v>
      </c>
    </row>
    <row r="15" spans="1:8" x14ac:dyDescent="0.25">
      <c r="A15">
        <v>14</v>
      </c>
      <c r="B15" t="s">
        <v>3745</v>
      </c>
      <c r="C15" t="s">
        <v>697</v>
      </c>
      <c r="D15" t="s">
        <v>36</v>
      </c>
      <c r="E15" t="s">
        <v>38</v>
      </c>
      <c r="F15">
        <v>81723</v>
      </c>
      <c r="G15" s="152">
        <f>VLOOKUP(F15,zdroj_vykony!$A$1:$E$1265,5,FALSE)</f>
        <v>230</v>
      </c>
      <c r="H15" s="16">
        <f>G15*'sazba bodu'!$B$2</f>
        <v>230</v>
      </c>
    </row>
    <row r="16" spans="1:8" x14ac:dyDescent="0.25">
      <c r="A16">
        <v>15</v>
      </c>
      <c r="B16" t="s">
        <v>3745</v>
      </c>
      <c r="C16" t="s">
        <v>697</v>
      </c>
      <c r="D16" t="s">
        <v>41</v>
      </c>
      <c r="E16" t="s">
        <v>41</v>
      </c>
      <c r="F16">
        <v>81421</v>
      </c>
      <c r="G16" s="152">
        <f>VLOOKUP(F16,zdroj_vykony!$A$1:$E$1265,5,FALSE)</f>
        <v>18</v>
      </c>
      <c r="H16" s="16">
        <f>G16*'sazba bodu'!$B$2</f>
        <v>18</v>
      </c>
    </row>
    <row r="17" spans="1:8" x14ac:dyDescent="0.25">
      <c r="A17">
        <v>16</v>
      </c>
      <c r="B17" t="s">
        <v>3745</v>
      </c>
      <c r="C17" t="s">
        <v>697</v>
      </c>
      <c r="D17" t="s">
        <v>46</v>
      </c>
      <c r="E17" t="s">
        <v>47</v>
      </c>
      <c r="F17">
        <v>81423</v>
      </c>
      <c r="G17" s="152">
        <f>VLOOKUP(F17,zdroj_vykony!$A$1:$E$1265,5,FALSE)</f>
        <v>310</v>
      </c>
      <c r="H17" s="16">
        <f>G17*'sazba bodu'!$B$2</f>
        <v>310</v>
      </c>
    </row>
    <row r="18" spans="1:8" x14ac:dyDescent="0.25">
      <c r="A18">
        <v>17</v>
      </c>
      <c r="B18" t="s">
        <v>3745</v>
      </c>
      <c r="C18" t="s">
        <v>697</v>
      </c>
      <c r="D18" t="s">
        <v>48</v>
      </c>
      <c r="E18" t="s">
        <v>48</v>
      </c>
      <c r="F18">
        <v>81337</v>
      </c>
      <c r="G18" s="152">
        <f>VLOOKUP(F18,zdroj_vykony!$A$1:$E$1265,5,FALSE)</f>
        <v>18</v>
      </c>
      <c r="H18" s="16">
        <f>G18*'sazba bodu'!$B$2</f>
        <v>18</v>
      </c>
    </row>
    <row r="19" spans="1:8" x14ac:dyDescent="0.25">
      <c r="A19">
        <v>18</v>
      </c>
      <c r="B19" t="s">
        <v>3745</v>
      </c>
      <c r="C19" t="s">
        <v>697</v>
      </c>
      <c r="D19" t="s">
        <v>52</v>
      </c>
      <c r="E19" t="s">
        <v>54</v>
      </c>
      <c r="F19">
        <v>81345</v>
      </c>
      <c r="G19" s="152">
        <f>VLOOKUP(F19,zdroj_vykony!$A$1:$E$1265,5,FALSE)</f>
        <v>37</v>
      </c>
      <c r="H19" s="16">
        <f>G19*'sazba bodu'!$B$2</f>
        <v>37</v>
      </c>
    </row>
    <row r="20" spans="1:8" x14ac:dyDescent="0.25">
      <c r="A20">
        <v>19</v>
      </c>
      <c r="B20" t="s">
        <v>3745</v>
      </c>
      <c r="C20" t="s">
        <v>697</v>
      </c>
      <c r="D20" t="s">
        <v>55</v>
      </c>
      <c r="E20" t="s">
        <v>56</v>
      </c>
      <c r="F20">
        <v>81481</v>
      </c>
      <c r="G20" s="152">
        <f>VLOOKUP(F20,zdroj_vykony!$A$1:$E$1265,5,FALSE)</f>
        <v>47</v>
      </c>
      <c r="H20" s="16">
        <f>G20*'sazba bodu'!$B$2</f>
        <v>47</v>
      </c>
    </row>
    <row r="21" spans="1:8" ht="15.75" customHeight="1" x14ac:dyDescent="0.25">
      <c r="A21">
        <v>20</v>
      </c>
      <c r="B21" t="s">
        <v>3745</v>
      </c>
      <c r="C21" t="s">
        <v>697</v>
      </c>
      <c r="D21" t="s">
        <v>64</v>
      </c>
      <c r="E21" t="s">
        <v>66</v>
      </c>
      <c r="F21">
        <v>91495</v>
      </c>
      <c r="G21" s="152">
        <f>VLOOKUP(F21,zdroj_vykony!$A$1:$E$1265,5,FALSE)</f>
        <v>601</v>
      </c>
      <c r="H21" s="16">
        <f>G21*'sazba bodu'!$B$2</f>
        <v>601</v>
      </c>
    </row>
    <row r="22" spans="1:8" ht="15.75" customHeight="1" x14ac:dyDescent="0.25">
      <c r="A22">
        <v>21</v>
      </c>
      <c r="B22" t="s">
        <v>3745</v>
      </c>
      <c r="C22" t="s">
        <v>697</v>
      </c>
      <c r="D22" t="s">
        <v>89</v>
      </c>
      <c r="E22" t="s">
        <v>90</v>
      </c>
      <c r="F22">
        <v>91499</v>
      </c>
      <c r="G22" s="152">
        <f>VLOOKUP(F22,zdroj_vykony!$A$1:$E$1265,5,FALSE)</f>
        <v>956</v>
      </c>
      <c r="H22" s="16">
        <f>G22*'sazba bodu'!$B$2</f>
        <v>956</v>
      </c>
    </row>
    <row r="23" spans="1:8" ht="15.75" customHeight="1" x14ac:dyDescent="0.25">
      <c r="A23">
        <v>22</v>
      </c>
      <c r="B23" t="s">
        <v>3745</v>
      </c>
      <c r="C23" t="s">
        <v>697</v>
      </c>
      <c r="D23" t="s">
        <v>67</v>
      </c>
      <c r="E23" t="s">
        <v>69</v>
      </c>
      <c r="F23">
        <v>82077</v>
      </c>
      <c r="G23" s="152">
        <f>VLOOKUP(F23,zdroj_vykony!$A$1:$E$1265,5,FALSE)</f>
        <v>347</v>
      </c>
      <c r="H23" s="16">
        <f>G23*'sazba bodu'!$B$2</f>
        <v>347</v>
      </c>
    </row>
    <row r="24" spans="1:8" ht="15.75" customHeight="1" x14ac:dyDescent="0.25">
      <c r="A24">
        <v>23</v>
      </c>
      <c r="B24" t="s">
        <v>3745</v>
      </c>
      <c r="C24" t="s">
        <v>697</v>
      </c>
      <c r="D24" t="s">
        <v>71</v>
      </c>
      <c r="E24" t="s">
        <v>72</v>
      </c>
      <c r="F24">
        <v>82077</v>
      </c>
      <c r="G24" s="152">
        <f>VLOOKUP(F24,zdroj_vykony!$A$1:$E$1265,5,FALSE)</f>
        <v>347</v>
      </c>
      <c r="H24" s="16">
        <f>G24*'sazba bodu'!$B$2</f>
        <v>347</v>
      </c>
    </row>
    <row r="25" spans="1:8" ht="15.75" customHeight="1" x14ac:dyDescent="0.25">
      <c r="A25">
        <v>24</v>
      </c>
      <c r="B25" t="s">
        <v>3745</v>
      </c>
      <c r="C25" t="s">
        <v>697</v>
      </c>
      <c r="D25" t="s">
        <v>73</v>
      </c>
      <c r="E25" t="s">
        <v>74</v>
      </c>
      <c r="F25">
        <v>82077</v>
      </c>
      <c r="G25" s="152">
        <f>VLOOKUP(F25,zdroj_vykony!$A$1:$E$1265,5,FALSE)</f>
        <v>347</v>
      </c>
      <c r="H25" s="16">
        <f>G25*'sazba bodu'!$B$2</f>
        <v>347</v>
      </c>
    </row>
    <row r="26" spans="1:8" ht="15.75" customHeight="1" x14ac:dyDescent="0.25">
      <c r="A26">
        <v>25</v>
      </c>
      <c r="B26" t="s">
        <v>3745</v>
      </c>
      <c r="C26" t="s">
        <v>697</v>
      </c>
      <c r="D26" t="s">
        <v>76</v>
      </c>
      <c r="E26" t="s">
        <v>78</v>
      </c>
      <c r="F26">
        <v>82075</v>
      </c>
      <c r="G26" s="152">
        <f>VLOOKUP(F26,zdroj_vykony!$A$1:$E$1265,5,FALSE)</f>
        <v>480</v>
      </c>
      <c r="H26" s="16">
        <f>G26*'sazba bodu'!$B$2</f>
        <v>480</v>
      </c>
    </row>
    <row r="27" spans="1:8" ht="15.75" customHeight="1" x14ac:dyDescent="0.25">
      <c r="A27">
        <v>26</v>
      </c>
      <c r="B27" t="s">
        <v>3745</v>
      </c>
      <c r="C27" t="s">
        <v>697</v>
      </c>
      <c r="D27" t="s">
        <v>79</v>
      </c>
      <c r="E27" t="s">
        <v>80</v>
      </c>
      <c r="F27">
        <v>82075</v>
      </c>
      <c r="G27" s="152">
        <f>VLOOKUP(F27,zdroj_vykony!$A$1:$E$1265,5,FALSE)</f>
        <v>480</v>
      </c>
      <c r="H27" s="16">
        <f>G27*'sazba bodu'!$B$2</f>
        <v>480</v>
      </c>
    </row>
    <row r="28" spans="1:8" ht="15.75" customHeight="1" x14ac:dyDescent="0.25">
      <c r="A28">
        <v>27</v>
      </c>
      <c r="B28" t="s">
        <v>3745</v>
      </c>
      <c r="C28" t="s">
        <v>697</v>
      </c>
      <c r="D28" t="s">
        <v>81</v>
      </c>
      <c r="E28" t="s">
        <v>82</v>
      </c>
      <c r="F28">
        <v>82075</v>
      </c>
      <c r="G28" s="152">
        <f>VLOOKUP(F28,zdroj_vykony!$A$1:$E$1265,5,FALSE)</f>
        <v>480</v>
      </c>
      <c r="H28" s="16">
        <f>G28*'sazba bodu'!$B$2</f>
        <v>480</v>
      </c>
    </row>
    <row r="29" spans="1:8" ht="15.75" customHeight="1" x14ac:dyDescent="0.25">
      <c r="A29">
        <v>28</v>
      </c>
      <c r="B29" t="s">
        <v>3745</v>
      </c>
      <c r="C29" t="s">
        <v>697</v>
      </c>
      <c r="D29" t="s">
        <v>84</v>
      </c>
      <c r="E29" t="s">
        <v>85</v>
      </c>
      <c r="F29">
        <v>82077</v>
      </c>
      <c r="G29" s="152">
        <f>VLOOKUP(F29,zdroj_vykony!$A$1:$E$1265,5,FALSE)</f>
        <v>347</v>
      </c>
      <c r="H29" s="16">
        <f>G29*'sazba bodu'!$B$2</f>
        <v>347</v>
      </c>
    </row>
    <row r="30" spans="1:8" ht="15.75" customHeight="1" x14ac:dyDescent="0.25">
      <c r="A30">
        <v>29</v>
      </c>
      <c r="B30" t="s">
        <v>3745</v>
      </c>
      <c r="C30" t="s">
        <v>697</v>
      </c>
      <c r="D30" t="s">
        <v>99</v>
      </c>
      <c r="E30" t="s">
        <v>100</v>
      </c>
      <c r="F30">
        <v>93231</v>
      </c>
      <c r="G30" s="152">
        <f>VLOOKUP(F30,zdroj_vykony!$A$1:$E$1265,5,FALSE)</f>
        <v>396</v>
      </c>
      <c r="H30" s="16">
        <f>G30*'sazba bodu'!$B$2</f>
        <v>396</v>
      </c>
    </row>
    <row r="31" spans="1:8" ht="15.75" customHeight="1" x14ac:dyDescent="0.25">
      <c r="A31">
        <v>30</v>
      </c>
      <c r="B31" t="s">
        <v>3745</v>
      </c>
      <c r="C31" t="s">
        <v>697</v>
      </c>
      <c r="D31" t="s">
        <v>101</v>
      </c>
      <c r="E31" t="s">
        <v>102</v>
      </c>
      <c r="F31">
        <v>93217</v>
      </c>
      <c r="G31" s="152">
        <f>VLOOKUP(F31,zdroj_vykony!$A$1:$E$1265,5,FALSE)</f>
        <v>414</v>
      </c>
      <c r="H31" s="16">
        <f>G31*'sazba bodu'!$B$2</f>
        <v>414</v>
      </c>
    </row>
    <row r="32" spans="1:8" ht="15.75" customHeight="1" x14ac:dyDescent="0.25">
      <c r="A32">
        <v>31</v>
      </c>
      <c r="B32" t="s">
        <v>3745</v>
      </c>
      <c r="C32" t="s">
        <v>697</v>
      </c>
      <c r="D32" t="s">
        <v>3750</v>
      </c>
      <c r="E32" t="s">
        <v>104</v>
      </c>
      <c r="F32">
        <v>93235</v>
      </c>
      <c r="G32" s="152">
        <f>VLOOKUP(F32,zdroj_vykony!$A$1:$E$1265,5,FALSE)</f>
        <v>588</v>
      </c>
      <c r="H32" s="16">
        <f>G32*'sazba bodu'!$B$2</f>
        <v>588</v>
      </c>
    </row>
    <row r="33" spans="1:8" ht="15.75" customHeight="1" x14ac:dyDescent="0.25">
      <c r="A33">
        <v>32</v>
      </c>
      <c r="B33" t="s">
        <v>3745</v>
      </c>
      <c r="C33" t="s">
        <v>697</v>
      </c>
      <c r="D33" t="s">
        <v>116</v>
      </c>
      <c r="E33" t="s">
        <v>118</v>
      </c>
      <c r="F33">
        <v>81355</v>
      </c>
      <c r="G33" s="152">
        <f>VLOOKUP(F33,zdroj_vykony!$A$1:$E$1265,5,FALSE)</f>
        <v>205</v>
      </c>
      <c r="H33" s="16">
        <f>G33*'sazba bodu'!$B$2</f>
        <v>205</v>
      </c>
    </row>
    <row r="34" spans="1:8" ht="15.75" customHeight="1" x14ac:dyDescent="0.25">
      <c r="A34">
        <v>33</v>
      </c>
      <c r="B34" t="s">
        <v>3745</v>
      </c>
      <c r="C34" t="s">
        <v>697</v>
      </c>
      <c r="D34" t="s">
        <v>119</v>
      </c>
      <c r="E34" t="s">
        <v>120</v>
      </c>
      <c r="F34">
        <v>81355</v>
      </c>
      <c r="G34" s="152">
        <f>VLOOKUP(F34,zdroj_vykony!$A$1:$E$1265,5,FALSE)</f>
        <v>205</v>
      </c>
      <c r="H34" s="16">
        <f>G34*'sazba bodu'!$B$2</f>
        <v>205</v>
      </c>
    </row>
    <row r="35" spans="1:8" ht="15.75" customHeight="1" x14ac:dyDescent="0.25">
      <c r="A35">
        <v>34</v>
      </c>
      <c r="B35" t="s">
        <v>3745</v>
      </c>
      <c r="C35" t="s">
        <v>697</v>
      </c>
      <c r="D35" t="s">
        <v>123</v>
      </c>
      <c r="E35" t="s">
        <v>123</v>
      </c>
      <c r="F35">
        <v>91503</v>
      </c>
      <c r="G35" s="152">
        <f>VLOOKUP(F35,zdroj_vykony!$A$1:$E$1265,5,FALSE)</f>
        <v>111</v>
      </c>
      <c r="H35" s="16">
        <f>G35*'sazba bodu'!$B$2</f>
        <v>111</v>
      </c>
    </row>
    <row r="36" spans="1:8" ht="15.75" customHeight="1" x14ac:dyDescent="0.25">
      <c r="A36">
        <v>35</v>
      </c>
      <c r="B36" t="s">
        <v>3745</v>
      </c>
      <c r="C36" t="s">
        <v>697</v>
      </c>
      <c r="D36" t="s">
        <v>124</v>
      </c>
      <c r="E36" t="s">
        <v>124</v>
      </c>
      <c r="F36">
        <v>81357</v>
      </c>
      <c r="G36" s="152">
        <f>VLOOKUP(F36,zdroj_vykony!$A$1:$E$1265,5,FALSE)</f>
        <v>18</v>
      </c>
      <c r="H36" s="16">
        <f>G36*'sazba bodu'!$B$2</f>
        <v>18</v>
      </c>
    </row>
    <row r="37" spans="1:8" ht="15.75" customHeight="1" x14ac:dyDescent="0.25">
      <c r="A37">
        <v>36</v>
      </c>
      <c r="B37" t="s">
        <v>3745</v>
      </c>
      <c r="C37" t="s">
        <v>697</v>
      </c>
      <c r="D37" t="s">
        <v>133</v>
      </c>
      <c r="E37" t="s">
        <v>134</v>
      </c>
      <c r="F37">
        <v>91193</v>
      </c>
      <c r="G37" s="152">
        <f>VLOOKUP(F37,zdroj_vykony!$A$1:$E$1265,5,FALSE)</f>
        <v>268</v>
      </c>
      <c r="H37" s="16">
        <f>G37*'sazba bodu'!$B$2</f>
        <v>268</v>
      </c>
    </row>
    <row r="38" spans="1:8" ht="15.75" customHeight="1" x14ac:dyDescent="0.25">
      <c r="A38">
        <v>37</v>
      </c>
      <c r="B38" t="s">
        <v>3745</v>
      </c>
      <c r="C38" t="s">
        <v>697</v>
      </c>
      <c r="D38" t="s">
        <v>135</v>
      </c>
      <c r="E38" t="s">
        <v>137</v>
      </c>
      <c r="F38">
        <v>93259</v>
      </c>
      <c r="G38" s="152">
        <f>VLOOKUP(F38,zdroj_vykony!$A$1:$E$1265,5,FALSE)</f>
        <v>591</v>
      </c>
      <c r="H38" s="16">
        <f>G38*'sazba bodu'!$B$2</f>
        <v>591</v>
      </c>
    </row>
    <row r="39" spans="1:8" ht="15.75" customHeight="1" x14ac:dyDescent="0.25">
      <c r="A39">
        <v>38</v>
      </c>
      <c r="B39" t="s">
        <v>3745</v>
      </c>
      <c r="C39" t="s">
        <v>697</v>
      </c>
      <c r="D39" t="s">
        <v>138</v>
      </c>
      <c r="E39" t="s">
        <v>139</v>
      </c>
      <c r="F39">
        <v>81361</v>
      </c>
      <c r="G39" s="152">
        <f>VLOOKUP(F39,zdroj_vykony!$A$1:$E$1265,5,FALSE)</f>
        <v>16</v>
      </c>
      <c r="H39" s="16">
        <f>G39*'sazba bodu'!$B$2</f>
        <v>16</v>
      </c>
    </row>
    <row r="40" spans="1:8" ht="15.75" customHeight="1" x14ac:dyDescent="0.25">
      <c r="A40">
        <v>39</v>
      </c>
      <c r="B40" t="s">
        <v>3745</v>
      </c>
      <c r="C40" t="s">
        <v>697</v>
      </c>
      <c r="D40" t="s">
        <v>140</v>
      </c>
      <c r="E40" t="s">
        <v>141</v>
      </c>
      <c r="F40">
        <v>81363</v>
      </c>
      <c r="G40" s="152">
        <f>VLOOKUP(F40,zdroj_vykony!$A$1:$E$1265,5,FALSE)</f>
        <v>15</v>
      </c>
      <c r="H40" s="16">
        <f>G40*'sazba bodu'!$B$2</f>
        <v>15</v>
      </c>
    </row>
    <row r="41" spans="1:8" ht="15.75" customHeight="1" x14ac:dyDescent="0.25">
      <c r="A41">
        <v>40</v>
      </c>
      <c r="B41" t="s">
        <v>3745</v>
      </c>
      <c r="C41" t="s">
        <v>697</v>
      </c>
      <c r="D41" t="s">
        <v>151</v>
      </c>
      <c r="E41" t="s">
        <v>152</v>
      </c>
      <c r="F41">
        <v>91363</v>
      </c>
      <c r="G41" s="152">
        <f>VLOOKUP(F41,zdroj_vykony!$A$1:$E$1265,5,FALSE)</f>
        <v>424</v>
      </c>
      <c r="H41" s="16">
        <f>G41*'sazba bodu'!$B$2</f>
        <v>424</v>
      </c>
    </row>
    <row r="42" spans="1:8" ht="15.75" customHeight="1" x14ac:dyDescent="0.25">
      <c r="A42">
        <v>41</v>
      </c>
      <c r="B42" t="s">
        <v>3745</v>
      </c>
      <c r="C42" t="s">
        <v>697</v>
      </c>
      <c r="D42" t="s">
        <v>153</v>
      </c>
      <c r="E42" t="s">
        <v>154</v>
      </c>
      <c r="F42">
        <v>91159</v>
      </c>
      <c r="G42" s="152">
        <f>VLOOKUP(F42,zdroj_vykony!$A$1:$E$1265,5,FALSE)</f>
        <v>168</v>
      </c>
      <c r="H42" s="16">
        <f>G42*'sazba bodu'!$B$2</f>
        <v>168</v>
      </c>
    </row>
    <row r="43" spans="1:8" ht="15.75" customHeight="1" x14ac:dyDescent="0.25">
      <c r="A43">
        <v>42</v>
      </c>
      <c r="B43" t="s">
        <v>3745</v>
      </c>
      <c r="C43" t="s">
        <v>697</v>
      </c>
      <c r="D43" t="s">
        <v>155</v>
      </c>
      <c r="E43" t="s">
        <v>156</v>
      </c>
      <c r="F43">
        <v>91161</v>
      </c>
      <c r="G43" s="152">
        <f>VLOOKUP(F43,zdroj_vykony!$A$1:$E$1265,5,FALSE)</f>
        <v>174</v>
      </c>
      <c r="H43" s="16">
        <f>G43*'sazba bodu'!$B$2</f>
        <v>174</v>
      </c>
    </row>
    <row r="44" spans="1:8" ht="15.75" customHeight="1" x14ac:dyDescent="0.25">
      <c r="A44">
        <v>43</v>
      </c>
      <c r="B44" t="s">
        <v>3745</v>
      </c>
      <c r="C44" t="s">
        <v>697</v>
      </c>
      <c r="D44" t="s">
        <v>157</v>
      </c>
      <c r="E44" t="s">
        <v>159</v>
      </c>
      <c r="F44">
        <v>81625</v>
      </c>
      <c r="G44" s="152">
        <f>VLOOKUP(F44,zdroj_vykony!$A$1:$E$1265,5,FALSE)</f>
        <v>19</v>
      </c>
      <c r="H44" s="16">
        <f>G44*'sazba bodu'!$B$2</f>
        <v>19</v>
      </c>
    </row>
    <row r="45" spans="1:8" ht="15.75" customHeight="1" x14ac:dyDescent="0.25">
      <c r="A45">
        <v>44</v>
      </c>
      <c r="B45" t="s">
        <v>3745</v>
      </c>
      <c r="C45" t="s">
        <v>697</v>
      </c>
      <c r="D45" t="s">
        <v>167</v>
      </c>
      <c r="E45" t="s">
        <v>167</v>
      </c>
      <c r="F45">
        <v>81235</v>
      </c>
      <c r="G45" s="152">
        <f>VLOOKUP(F45,zdroj_vykony!$A$1:$E$1265,5,FALSE)</f>
        <v>495</v>
      </c>
      <c r="H45" s="16">
        <f>G45*'sazba bodu'!$B$2</f>
        <v>495</v>
      </c>
    </row>
    <row r="46" spans="1:8" ht="15.75" customHeight="1" x14ac:dyDescent="0.25">
      <c r="A46">
        <v>45</v>
      </c>
      <c r="B46" t="s">
        <v>3745</v>
      </c>
      <c r="C46" t="s">
        <v>697</v>
      </c>
      <c r="D46" t="s">
        <v>168</v>
      </c>
      <c r="E46" t="s">
        <v>169</v>
      </c>
      <c r="F46">
        <v>81235</v>
      </c>
      <c r="G46" s="152">
        <f>VLOOKUP(F46,zdroj_vykony!$A$1:$E$1265,5,FALSE)</f>
        <v>495</v>
      </c>
      <c r="H46" s="16">
        <f>G46*'sazba bodu'!$B$2</f>
        <v>495</v>
      </c>
    </row>
    <row r="47" spans="1:8" ht="15.75" customHeight="1" x14ac:dyDescent="0.25">
      <c r="A47">
        <v>46</v>
      </c>
      <c r="B47" t="s">
        <v>3745</v>
      </c>
      <c r="C47" t="s">
        <v>697</v>
      </c>
      <c r="D47" t="s">
        <v>170</v>
      </c>
      <c r="E47" t="s">
        <v>171</v>
      </c>
      <c r="F47">
        <v>81235</v>
      </c>
      <c r="G47" s="152">
        <f>VLOOKUP(F47,zdroj_vykony!$A$1:$E$1265,5,FALSE)</f>
        <v>495</v>
      </c>
      <c r="H47" s="16">
        <f>G47*'sazba bodu'!$B$2</f>
        <v>495</v>
      </c>
    </row>
    <row r="48" spans="1:8" ht="15.75" customHeight="1" x14ac:dyDescent="0.25">
      <c r="A48">
        <v>47</v>
      </c>
      <c r="B48" t="s">
        <v>3745</v>
      </c>
      <c r="C48" t="s">
        <v>697</v>
      </c>
      <c r="D48" t="s">
        <v>172</v>
      </c>
      <c r="E48" t="s">
        <v>173</v>
      </c>
      <c r="F48">
        <v>93261</v>
      </c>
      <c r="G48" s="152">
        <f>VLOOKUP(F48,zdroj_vykony!$A$1:$E$1265,5,FALSE)</f>
        <v>663</v>
      </c>
      <c r="H48" s="16">
        <f>G48*'sazba bodu'!$B$2</f>
        <v>663</v>
      </c>
    </row>
    <row r="49" spans="1:8" ht="15.75" customHeight="1" x14ac:dyDescent="0.25">
      <c r="A49">
        <v>48</v>
      </c>
      <c r="B49" t="s">
        <v>3745</v>
      </c>
      <c r="C49" t="s">
        <v>697</v>
      </c>
      <c r="D49" t="s">
        <v>174</v>
      </c>
      <c r="E49" t="s">
        <v>176</v>
      </c>
      <c r="F49">
        <v>99139</v>
      </c>
      <c r="G49" s="152">
        <f>VLOOKUP(F49,zdroj_vykony!$A$1:$E$1265,5,FALSE)</f>
        <v>449</v>
      </c>
      <c r="H49" s="16">
        <f>G49*'sazba bodu'!$B$2</f>
        <v>449</v>
      </c>
    </row>
    <row r="50" spans="1:8" ht="15.75" customHeight="1" x14ac:dyDescent="0.25">
      <c r="A50">
        <v>49</v>
      </c>
      <c r="B50" t="s">
        <v>3745</v>
      </c>
      <c r="C50" t="s">
        <v>697</v>
      </c>
      <c r="D50" t="s">
        <v>177</v>
      </c>
      <c r="E50" t="s">
        <v>177</v>
      </c>
      <c r="F50">
        <v>81249</v>
      </c>
      <c r="G50" s="152">
        <f>VLOOKUP(F50,zdroj_vykony!$A$1:$E$1265,5,FALSE)</f>
        <v>331</v>
      </c>
      <c r="H50" s="16">
        <f>G50*'sazba bodu'!$B$2</f>
        <v>331</v>
      </c>
    </row>
    <row r="51" spans="1:8" ht="15.75" customHeight="1" x14ac:dyDescent="0.25">
      <c r="A51">
        <v>50</v>
      </c>
      <c r="B51" t="s">
        <v>3745</v>
      </c>
      <c r="C51" t="s">
        <v>697</v>
      </c>
      <c r="D51" t="s">
        <v>178</v>
      </c>
      <c r="E51" t="s">
        <v>179</v>
      </c>
      <c r="F51">
        <v>81365</v>
      </c>
      <c r="G51" s="152">
        <f>VLOOKUP(F51,zdroj_vykony!$A$1:$E$1265,5,FALSE)</f>
        <v>15</v>
      </c>
      <c r="H51" s="16">
        <f>G51*'sazba bodu'!$B$2</f>
        <v>15</v>
      </c>
    </row>
    <row r="52" spans="1:8" ht="15.75" customHeight="1" x14ac:dyDescent="0.25">
      <c r="A52">
        <v>51</v>
      </c>
      <c r="B52" t="s">
        <v>3745</v>
      </c>
      <c r="C52" t="s">
        <v>697</v>
      </c>
      <c r="D52" t="s">
        <v>180</v>
      </c>
      <c r="E52" t="s">
        <v>181</v>
      </c>
      <c r="F52">
        <v>91141</v>
      </c>
      <c r="G52" s="152">
        <f>VLOOKUP(F52,zdroj_vykony!$A$1:$E$1265,5,FALSE)</f>
        <v>238</v>
      </c>
      <c r="H52" s="16">
        <f>G52*'sazba bodu'!$B$2</f>
        <v>238</v>
      </c>
    </row>
    <row r="53" spans="1:8" ht="15.75" customHeight="1" x14ac:dyDescent="0.25">
      <c r="A53">
        <v>52</v>
      </c>
      <c r="B53" t="s">
        <v>3745</v>
      </c>
      <c r="C53" t="s">
        <v>697</v>
      </c>
      <c r="D53" t="s">
        <v>182</v>
      </c>
      <c r="E53" t="s">
        <v>183</v>
      </c>
      <c r="F53">
        <v>91355</v>
      </c>
      <c r="G53" s="152">
        <f>VLOOKUP(F53,zdroj_vykony!$A$1:$E$1265,5,FALSE)</f>
        <v>40</v>
      </c>
      <c r="H53" s="16">
        <f>G53*'sazba bodu'!$B$2</f>
        <v>40</v>
      </c>
    </row>
    <row r="54" spans="1:8" ht="15.75" customHeight="1" x14ac:dyDescent="0.25">
      <c r="A54">
        <v>53</v>
      </c>
      <c r="B54" t="s">
        <v>3745</v>
      </c>
      <c r="C54" t="s">
        <v>697</v>
      </c>
      <c r="D54" t="s">
        <v>184</v>
      </c>
      <c r="E54" t="s">
        <v>184</v>
      </c>
      <c r="F54">
        <v>81495</v>
      </c>
      <c r="G54" s="152">
        <f>VLOOKUP(F54,zdroj_vykony!$A$1:$E$1265,5,FALSE)</f>
        <v>30</v>
      </c>
      <c r="H54" s="16">
        <f>G54*'sazba bodu'!$B$2</f>
        <v>30</v>
      </c>
    </row>
    <row r="55" spans="1:8" ht="15.75" customHeight="1" x14ac:dyDescent="0.25">
      <c r="A55">
        <v>54</v>
      </c>
      <c r="B55" t="s">
        <v>3745</v>
      </c>
      <c r="C55" t="s">
        <v>697</v>
      </c>
      <c r="D55" t="s">
        <v>186</v>
      </c>
      <c r="E55" t="s">
        <v>187</v>
      </c>
      <c r="F55">
        <v>81773</v>
      </c>
      <c r="G55" s="152">
        <f>VLOOKUP(F55,zdroj_vykony!$A$1:$E$1265,5,FALSE)</f>
        <v>133</v>
      </c>
      <c r="H55" s="16">
        <f>G55*'sazba bodu'!$B$2</f>
        <v>133</v>
      </c>
    </row>
    <row r="56" spans="1:8" ht="15.75" customHeight="1" x14ac:dyDescent="0.25">
      <c r="A56">
        <v>55</v>
      </c>
      <c r="B56" t="s">
        <v>3745</v>
      </c>
      <c r="C56" t="s">
        <v>697</v>
      </c>
      <c r="D56" t="s">
        <v>188</v>
      </c>
      <c r="E56" t="s">
        <v>189</v>
      </c>
      <c r="F56">
        <v>81469</v>
      </c>
      <c r="G56" s="152">
        <f>VLOOKUP(F56,zdroj_vykony!$A$1:$E$1265,5,FALSE)</f>
        <v>15</v>
      </c>
      <c r="H56" s="16">
        <f>G56*'sazba bodu'!$B$2</f>
        <v>15</v>
      </c>
    </row>
    <row r="57" spans="1:8" ht="15.75" customHeight="1" x14ac:dyDescent="0.25">
      <c r="A57">
        <v>56</v>
      </c>
      <c r="B57" t="s">
        <v>3745</v>
      </c>
      <c r="C57" t="s">
        <v>697</v>
      </c>
      <c r="D57" t="s">
        <v>149</v>
      </c>
      <c r="E57" t="s">
        <v>150</v>
      </c>
      <c r="F57">
        <v>93145</v>
      </c>
      <c r="G57" s="152">
        <f>VLOOKUP(F57,zdroj_vykony!$A$1:$E$1265,5,FALSE)</f>
        <v>192</v>
      </c>
      <c r="H57" s="16">
        <f>G57*'sazba bodu'!$B$2</f>
        <v>192</v>
      </c>
    </row>
    <row r="58" spans="1:8" ht="15.75" customHeight="1" x14ac:dyDescent="0.25">
      <c r="A58">
        <v>57</v>
      </c>
      <c r="B58" t="s">
        <v>3745</v>
      </c>
      <c r="C58" t="s">
        <v>697</v>
      </c>
      <c r="D58" t="s">
        <v>194</v>
      </c>
      <c r="E58" t="s">
        <v>194</v>
      </c>
      <c r="F58">
        <v>91153</v>
      </c>
      <c r="G58" s="152">
        <f>VLOOKUP(F58,zdroj_vykony!$A$1:$E$1265,5,FALSE)</f>
        <v>149</v>
      </c>
      <c r="H58" s="16">
        <f>G58*'sazba bodu'!$B$2</f>
        <v>149</v>
      </c>
    </row>
    <row r="59" spans="1:8" ht="15.75" customHeight="1" x14ac:dyDescent="0.25">
      <c r="A59">
        <v>58</v>
      </c>
      <c r="B59" t="s">
        <v>3745</v>
      </c>
      <c r="C59" t="s">
        <v>697</v>
      </c>
      <c r="D59" t="s">
        <v>197</v>
      </c>
      <c r="E59" t="s">
        <v>198</v>
      </c>
      <c r="F59">
        <v>93265</v>
      </c>
      <c r="G59" s="152">
        <f>VLOOKUP(F59,zdroj_vykony!$A$1:$E$1265,5,FALSE)</f>
        <v>651</v>
      </c>
      <c r="H59" s="16">
        <f>G59*'sazba bodu'!$B$2</f>
        <v>651</v>
      </c>
    </row>
    <row r="60" spans="1:8" ht="15.75" customHeight="1" x14ac:dyDescent="0.25">
      <c r="A60">
        <v>59</v>
      </c>
      <c r="B60" t="s">
        <v>3745</v>
      </c>
      <c r="C60" t="s">
        <v>697</v>
      </c>
      <c r="D60" t="s">
        <v>199</v>
      </c>
      <c r="E60" t="s">
        <v>201</v>
      </c>
      <c r="F60">
        <v>81703</v>
      </c>
      <c r="G60" s="152">
        <f>VLOOKUP(F60,zdroj_vykony!$A$1:$E$1265,5,FALSE)</f>
        <v>277</v>
      </c>
      <c r="H60" s="16">
        <f>G60*'sazba bodu'!$B$2</f>
        <v>277</v>
      </c>
    </row>
    <row r="61" spans="1:8" ht="15.75" customHeight="1" x14ac:dyDescent="0.25">
      <c r="A61">
        <v>60</v>
      </c>
      <c r="B61" t="s">
        <v>3745</v>
      </c>
      <c r="C61" t="s">
        <v>697</v>
      </c>
      <c r="D61" t="s">
        <v>204</v>
      </c>
      <c r="E61" t="s">
        <v>205</v>
      </c>
      <c r="F61">
        <v>81389</v>
      </c>
      <c r="G61" s="152">
        <f>VLOOKUP(F61,zdroj_vykony!$A$1:$E$1265,5,FALSE)</f>
        <v>146</v>
      </c>
      <c r="H61" s="16">
        <f>G61*'sazba bodu'!$B$2</f>
        <v>146</v>
      </c>
    </row>
    <row r="62" spans="1:8" ht="15.75" customHeight="1" x14ac:dyDescent="0.25">
      <c r="A62">
        <v>61</v>
      </c>
      <c r="B62" t="s">
        <v>3745</v>
      </c>
      <c r="C62" t="s">
        <v>697</v>
      </c>
      <c r="D62" t="s">
        <v>211</v>
      </c>
      <c r="E62" t="s">
        <v>212</v>
      </c>
      <c r="F62">
        <v>99125</v>
      </c>
      <c r="G62" s="152">
        <f>VLOOKUP(F62,zdroj_vykony!$A$1:$E$1265,5,FALSE)</f>
        <v>201</v>
      </c>
      <c r="H62" s="16">
        <f>G62*'sazba bodu'!$B$2</f>
        <v>201</v>
      </c>
    </row>
    <row r="63" spans="1:8" ht="15.75" customHeight="1" x14ac:dyDescent="0.25">
      <c r="A63">
        <v>62</v>
      </c>
      <c r="B63" t="s">
        <v>3745</v>
      </c>
      <c r="C63" t="s">
        <v>697</v>
      </c>
      <c r="D63" t="s">
        <v>214</v>
      </c>
      <c r="E63" t="s">
        <v>215</v>
      </c>
      <c r="F63">
        <v>81397</v>
      </c>
      <c r="G63" s="152">
        <f>VLOOKUP(F63,zdroj_vykony!$A$1:$E$1265,5,FALSE)</f>
        <v>63</v>
      </c>
      <c r="H63" s="16">
        <f>G63*'sazba bodu'!$B$2</f>
        <v>63</v>
      </c>
    </row>
    <row r="64" spans="1:8" ht="15.75" customHeight="1" x14ac:dyDescent="0.25">
      <c r="A64">
        <v>63</v>
      </c>
      <c r="B64" t="s">
        <v>3751</v>
      </c>
      <c r="C64" t="s">
        <v>697</v>
      </c>
      <c r="D64" t="s">
        <v>218</v>
      </c>
      <c r="E64" t="s">
        <v>219</v>
      </c>
      <c r="F64">
        <v>96837</v>
      </c>
      <c r="G64" s="152">
        <f>VLOOKUP(F64,zdroj_vykony!$A$1:$E$1265,5,FALSE)</f>
        <v>631</v>
      </c>
      <c r="H64" s="16">
        <f>G64*'sazba bodu'!$B$2</f>
        <v>631</v>
      </c>
    </row>
    <row r="65" spans="1:8" ht="15.75" customHeight="1" x14ac:dyDescent="0.25">
      <c r="A65">
        <v>64</v>
      </c>
      <c r="B65" t="s">
        <v>3745</v>
      </c>
      <c r="C65" t="s">
        <v>697</v>
      </c>
      <c r="D65" t="s">
        <v>220</v>
      </c>
      <c r="E65" t="s">
        <v>221</v>
      </c>
      <c r="F65">
        <v>93149</v>
      </c>
      <c r="G65" s="152">
        <f>VLOOKUP(F65,zdroj_vykony!$A$1:$E$1265,5,FALSE)</f>
        <v>199</v>
      </c>
      <c r="H65" s="16">
        <f>G65*'sazba bodu'!$B$2</f>
        <v>199</v>
      </c>
    </row>
    <row r="66" spans="1:8" ht="15.75" customHeight="1" x14ac:dyDescent="0.25">
      <c r="A66">
        <v>65</v>
      </c>
      <c r="B66" t="s">
        <v>3745</v>
      </c>
      <c r="C66" t="s">
        <v>697</v>
      </c>
      <c r="D66" t="s">
        <v>3752</v>
      </c>
      <c r="E66" t="s">
        <v>3753</v>
      </c>
      <c r="F66">
        <v>81399</v>
      </c>
      <c r="G66" s="152">
        <f>VLOOKUP(F66,zdroj_vykony!$A$1:$E$1265,5,FALSE)</f>
        <v>131</v>
      </c>
      <c r="H66" s="16">
        <f>G66*'sazba bodu'!$B$2</f>
        <v>131</v>
      </c>
    </row>
    <row r="67" spans="1:8" ht="15.75" customHeight="1" x14ac:dyDescent="0.25">
      <c r="A67">
        <v>66</v>
      </c>
      <c r="B67" t="s">
        <v>3745</v>
      </c>
      <c r="C67" t="s">
        <v>697</v>
      </c>
      <c r="D67" t="s">
        <v>226</v>
      </c>
      <c r="E67" t="s">
        <v>228</v>
      </c>
      <c r="F67">
        <v>81641</v>
      </c>
      <c r="G67" s="152">
        <f>VLOOKUP(F67,zdroj_vykony!$A$1:$E$1265,5,FALSE)</f>
        <v>19</v>
      </c>
      <c r="H67" s="16">
        <f>G67*'sazba bodu'!$B$2</f>
        <v>19</v>
      </c>
    </row>
    <row r="68" spans="1:8" ht="15.75" customHeight="1" x14ac:dyDescent="0.25">
      <c r="A68">
        <v>67</v>
      </c>
      <c r="B68" t="s">
        <v>3745</v>
      </c>
      <c r="C68" t="s">
        <v>697</v>
      </c>
      <c r="D68" t="s">
        <v>232</v>
      </c>
      <c r="E68" t="s">
        <v>233</v>
      </c>
      <c r="F68">
        <v>99121</v>
      </c>
      <c r="G68" s="152">
        <f>VLOOKUP(F68,zdroj_vykony!$A$1:$E$1265,5,FALSE)</f>
        <v>324</v>
      </c>
      <c r="H68" s="16">
        <f>G68*'sazba bodu'!$B$2</f>
        <v>324</v>
      </c>
    </row>
    <row r="69" spans="1:8" ht="15.75" customHeight="1" x14ac:dyDescent="0.25">
      <c r="A69">
        <v>68</v>
      </c>
      <c r="B69" t="s">
        <v>3745</v>
      </c>
      <c r="C69" t="s">
        <v>697</v>
      </c>
      <c r="D69" t="s">
        <v>234</v>
      </c>
      <c r="E69" t="s">
        <v>235</v>
      </c>
      <c r="F69">
        <v>93151</v>
      </c>
      <c r="G69" s="152">
        <f>VLOOKUP(F69,zdroj_vykony!$A$1:$E$1265,5,FALSE)</f>
        <v>229</v>
      </c>
      <c r="H69" s="16">
        <f>G69*'sazba bodu'!$B$2</f>
        <v>229</v>
      </c>
    </row>
    <row r="70" spans="1:8" ht="15.75" customHeight="1" x14ac:dyDescent="0.25">
      <c r="A70">
        <v>69</v>
      </c>
      <c r="B70" t="s">
        <v>3745</v>
      </c>
      <c r="C70" t="s">
        <v>697</v>
      </c>
      <c r="D70" t="s">
        <v>240</v>
      </c>
      <c r="E70" t="s">
        <v>241</v>
      </c>
      <c r="F70">
        <v>93115</v>
      </c>
      <c r="G70" s="152">
        <f>VLOOKUP(F70,zdroj_vykony!$A$1:$E$1265,5,FALSE)</f>
        <v>252</v>
      </c>
      <c r="H70" s="16">
        <f>G70*'sazba bodu'!$B$2</f>
        <v>252</v>
      </c>
    </row>
    <row r="71" spans="1:8" ht="15.75" customHeight="1" x14ac:dyDescent="0.25">
      <c r="A71">
        <v>70</v>
      </c>
      <c r="B71" t="s">
        <v>3745</v>
      </c>
      <c r="C71" t="s">
        <v>697</v>
      </c>
      <c r="D71" t="s">
        <v>242</v>
      </c>
      <c r="E71" t="s">
        <v>243</v>
      </c>
      <c r="F71">
        <v>81707</v>
      </c>
      <c r="G71" s="152">
        <f>VLOOKUP(F71,zdroj_vykony!$A$1:$E$1265,5,FALSE)</f>
        <v>392</v>
      </c>
      <c r="H71" s="16">
        <f>G71*'sazba bodu'!$B$2</f>
        <v>392</v>
      </c>
    </row>
    <row r="72" spans="1:8" ht="15.75" customHeight="1" x14ac:dyDescent="0.25">
      <c r="A72">
        <v>71</v>
      </c>
      <c r="B72" t="s">
        <v>3745</v>
      </c>
      <c r="C72" t="s">
        <v>697</v>
      </c>
      <c r="D72" t="s">
        <v>244</v>
      </c>
      <c r="E72" t="s">
        <v>245</v>
      </c>
      <c r="F72">
        <v>81447</v>
      </c>
      <c r="G72" s="152">
        <f>VLOOKUP(F72,zdroj_vykony!$A$1:$E$1265,5,FALSE)</f>
        <v>107</v>
      </c>
      <c r="H72" s="16">
        <f>G72*'sazba bodu'!$B$2</f>
        <v>107</v>
      </c>
    </row>
    <row r="73" spans="1:8" ht="15.75" customHeight="1" x14ac:dyDescent="0.25">
      <c r="A73">
        <v>72</v>
      </c>
      <c r="B73" t="s">
        <v>3745</v>
      </c>
      <c r="C73" t="s">
        <v>697</v>
      </c>
      <c r="D73" t="s">
        <v>246</v>
      </c>
      <c r="E73" t="s">
        <v>246</v>
      </c>
      <c r="F73">
        <v>93129</v>
      </c>
      <c r="G73" s="152">
        <f>VLOOKUP(F73,zdroj_vykony!$A$1:$E$1265,5,FALSE)</f>
        <v>163</v>
      </c>
      <c r="H73" s="16">
        <f>G73*'sazba bodu'!$B$2</f>
        <v>163</v>
      </c>
    </row>
    <row r="74" spans="1:8" ht="15.75" customHeight="1" x14ac:dyDescent="0.25">
      <c r="A74">
        <v>73</v>
      </c>
      <c r="B74" t="s">
        <v>3745</v>
      </c>
      <c r="C74" t="s">
        <v>697</v>
      </c>
      <c r="D74" t="s">
        <v>247</v>
      </c>
      <c r="E74" t="s">
        <v>248</v>
      </c>
      <c r="F74">
        <v>93245</v>
      </c>
      <c r="G74" s="152">
        <f>VLOOKUP(F74,zdroj_vykony!$A$1:$E$1265,5,FALSE)</f>
        <v>184</v>
      </c>
      <c r="H74" s="16">
        <f>G74*'sazba bodu'!$B$2</f>
        <v>184</v>
      </c>
    </row>
    <row r="75" spans="1:8" ht="15.75" customHeight="1" x14ac:dyDescent="0.25">
      <c r="A75">
        <v>74</v>
      </c>
      <c r="B75" t="s">
        <v>3745</v>
      </c>
      <c r="C75" t="s">
        <v>697</v>
      </c>
      <c r="D75" t="s">
        <v>249</v>
      </c>
      <c r="E75" t="s">
        <v>250</v>
      </c>
      <c r="F75">
        <v>93189</v>
      </c>
      <c r="G75" s="152">
        <f>VLOOKUP(F75,zdroj_vykony!$A$1:$E$1265,5,FALSE)</f>
        <v>183</v>
      </c>
      <c r="H75" s="16">
        <f>G75*'sazba bodu'!$B$2</f>
        <v>183</v>
      </c>
    </row>
    <row r="76" spans="1:8" ht="15.75" customHeight="1" x14ac:dyDescent="0.25">
      <c r="A76">
        <v>75</v>
      </c>
      <c r="B76" t="s">
        <v>3745</v>
      </c>
      <c r="C76" t="s">
        <v>697</v>
      </c>
      <c r="D76" t="s">
        <v>251</v>
      </c>
      <c r="E76" t="s">
        <v>252</v>
      </c>
      <c r="F76">
        <v>93153</v>
      </c>
      <c r="G76" s="152">
        <f>VLOOKUP(F76,zdroj_vykony!$A$1:$E$1265,5,FALSE)</f>
        <v>268</v>
      </c>
      <c r="H76" s="16">
        <f>G76*'sazba bodu'!$B$2</f>
        <v>268</v>
      </c>
    </row>
    <row r="77" spans="1:8" ht="15.75" customHeight="1" x14ac:dyDescent="0.25">
      <c r="A77">
        <v>76</v>
      </c>
      <c r="B77" t="s">
        <v>3745</v>
      </c>
      <c r="C77" t="s">
        <v>697</v>
      </c>
      <c r="D77" t="s">
        <v>253</v>
      </c>
      <c r="E77" t="s">
        <v>254</v>
      </c>
      <c r="F77">
        <v>81435</v>
      </c>
      <c r="G77" s="152">
        <f>VLOOKUP(F77,zdroj_vykony!$A$1:$E$1265,5,FALSE)</f>
        <v>21</v>
      </c>
      <c r="H77" s="16">
        <f>G77*'sazba bodu'!$B$2</f>
        <v>21</v>
      </c>
    </row>
    <row r="78" spans="1:8" ht="15.75" customHeight="1" x14ac:dyDescent="0.25">
      <c r="A78">
        <v>77</v>
      </c>
      <c r="B78" t="s">
        <v>3745</v>
      </c>
      <c r="C78" t="s">
        <v>697</v>
      </c>
      <c r="D78" t="s">
        <v>3754</v>
      </c>
      <c r="E78" t="s">
        <v>256</v>
      </c>
      <c r="F78">
        <v>81439</v>
      </c>
      <c r="G78" s="152">
        <f>VLOOKUP(F78,zdroj_vykony!$A$1:$E$1265,5,FALSE)</f>
        <v>15</v>
      </c>
      <c r="H78" s="16">
        <f>G78*'sazba bodu'!$B$2</f>
        <v>15</v>
      </c>
    </row>
    <row r="79" spans="1:8" ht="15.75" customHeight="1" x14ac:dyDescent="0.25">
      <c r="A79">
        <v>78</v>
      </c>
      <c r="B79" t="s">
        <v>3745</v>
      </c>
      <c r="C79" t="s">
        <v>697</v>
      </c>
      <c r="D79" t="s">
        <v>262</v>
      </c>
      <c r="E79" t="s">
        <v>263</v>
      </c>
      <c r="F79">
        <v>91145</v>
      </c>
      <c r="G79" s="152">
        <f>VLOOKUP(F79,zdroj_vykony!$A$1:$E$1265,5,FALSE)</f>
        <v>168</v>
      </c>
      <c r="H79" s="16">
        <f>G79*'sazba bodu'!$B$2</f>
        <v>168</v>
      </c>
    </row>
    <row r="80" spans="1:8" ht="15.75" customHeight="1" x14ac:dyDescent="0.25">
      <c r="A80">
        <v>79</v>
      </c>
      <c r="B80" t="s">
        <v>3745</v>
      </c>
      <c r="C80" t="s">
        <v>697</v>
      </c>
      <c r="D80" t="s">
        <v>267</v>
      </c>
      <c r="E80" t="s">
        <v>268</v>
      </c>
      <c r="F80">
        <v>82119</v>
      </c>
      <c r="G80" s="152">
        <f>VLOOKUP(F80,zdroj_vykony!$A$1:$E$1265,5,FALSE)</f>
        <v>225</v>
      </c>
      <c r="H80" s="16">
        <f>G80*'sazba bodu'!$B$2</f>
        <v>225</v>
      </c>
    </row>
    <row r="81" spans="1:8" ht="15.75" customHeight="1" x14ac:dyDescent="0.25">
      <c r="A81">
        <v>80</v>
      </c>
      <c r="B81" t="s">
        <v>3745</v>
      </c>
      <c r="C81" t="s">
        <v>697</v>
      </c>
      <c r="D81" t="s">
        <v>269</v>
      </c>
      <c r="E81" t="s">
        <v>270</v>
      </c>
      <c r="F81">
        <v>82119</v>
      </c>
      <c r="G81" s="152">
        <f>VLOOKUP(F81,zdroj_vykony!$A$1:$E$1265,5,FALSE)</f>
        <v>225</v>
      </c>
      <c r="H81" s="16">
        <f>G81*'sazba bodu'!$B$2</f>
        <v>225</v>
      </c>
    </row>
    <row r="82" spans="1:8" ht="15.75" customHeight="1" x14ac:dyDescent="0.25">
      <c r="A82">
        <v>81</v>
      </c>
      <c r="B82" t="s">
        <v>3745</v>
      </c>
      <c r="C82" t="s">
        <v>697</v>
      </c>
      <c r="D82" t="s">
        <v>274</v>
      </c>
      <c r="E82" t="s">
        <v>275</v>
      </c>
      <c r="F82">
        <v>93159</v>
      </c>
      <c r="G82" s="152">
        <f>VLOOKUP(F82,zdroj_vykony!$A$1:$E$1265,5,FALSE)</f>
        <v>189</v>
      </c>
      <c r="H82" s="16">
        <f>G82*'sazba bodu'!$B$2</f>
        <v>189</v>
      </c>
    </row>
    <row r="83" spans="1:8" ht="15.75" customHeight="1" x14ac:dyDescent="0.25">
      <c r="A83">
        <v>82</v>
      </c>
      <c r="B83" t="s">
        <v>3745</v>
      </c>
      <c r="C83" t="s">
        <v>697</v>
      </c>
      <c r="D83" t="s">
        <v>279</v>
      </c>
      <c r="E83" t="s">
        <v>279</v>
      </c>
      <c r="F83">
        <v>81235</v>
      </c>
      <c r="G83" s="152">
        <f>VLOOKUP(F83,zdroj_vykony!$A$1:$E$1265,5,FALSE)</f>
        <v>495</v>
      </c>
      <c r="H83" s="16">
        <f>G83*'sazba bodu'!$B$2</f>
        <v>495</v>
      </c>
    </row>
    <row r="84" spans="1:8" ht="15.75" customHeight="1" x14ac:dyDescent="0.25">
      <c r="A84">
        <v>83</v>
      </c>
      <c r="B84" t="s">
        <v>3745</v>
      </c>
      <c r="C84" t="s">
        <v>697</v>
      </c>
      <c r="D84" t="s">
        <v>282</v>
      </c>
      <c r="E84" t="s">
        <v>284</v>
      </c>
      <c r="F84">
        <v>82077</v>
      </c>
      <c r="G84" s="152">
        <f>VLOOKUP(F84,zdroj_vykony!$A$1:$E$1265,5,FALSE)</f>
        <v>347</v>
      </c>
      <c r="H84" s="16">
        <f>G84*'sazba bodu'!$B$2</f>
        <v>347</v>
      </c>
    </row>
    <row r="85" spans="1:8" ht="15.75" customHeight="1" x14ac:dyDescent="0.25">
      <c r="A85">
        <v>84</v>
      </c>
      <c r="B85" t="s">
        <v>3745</v>
      </c>
      <c r="C85" t="s">
        <v>697</v>
      </c>
      <c r="D85" t="s">
        <v>291</v>
      </c>
      <c r="E85" t="s">
        <v>292</v>
      </c>
      <c r="F85">
        <v>81471</v>
      </c>
      <c r="G85" s="152">
        <f>VLOOKUP(F85,zdroj_vykony!$A$1:$E$1265,5,FALSE)</f>
        <v>23</v>
      </c>
      <c r="H85" s="16">
        <f>G85*'sazba bodu'!$B$2</f>
        <v>23</v>
      </c>
    </row>
    <row r="86" spans="1:8" ht="15.75" customHeight="1" x14ac:dyDescent="0.25">
      <c r="A86">
        <v>85</v>
      </c>
      <c r="B86" t="s">
        <v>3745</v>
      </c>
      <c r="C86" t="s">
        <v>697</v>
      </c>
      <c r="D86" t="s">
        <v>293</v>
      </c>
      <c r="E86" t="s">
        <v>294</v>
      </c>
      <c r="F86">
        <v>81473</v>
      </c>
      <c r="G86" s="152">
        <f>VLOOKUP(F86,zdroj_vykony!$A$1:$E$1265,5,FALSE)</f>
        <v>50</v>
      </c>
      <c r="H86" s="16">
        <f>G86*'sazba bodu'!$B$2</f>
        <v>50</v>
      </c>
    </row>
    <row r="87" spans="1:8" ht="15.75" customHeight="1" x14ac:dyDescent="0.25">
      <c r="A87">
        <v>86</v>
      </c>
      <c r="B87" t="s">
        <v>3745</v>
      </c>
      <c r="C87" t="s">
        <v>697</v>
      </c>
      <c r="D87" t="s">
        <v>296</v>
      </c>
      <c r="E87" t="s">
        <v>297</v>
      </c>
      <c r="F87">
        <v>81527</v>
      </c>
      <c r="G87" s="152">
        <f>VLOOKUP(F87,zdroj_vykony!$A$1:$E$1265,5,FALSE)</f>
        <v>60</v>
      </c>
      <c r="H87" s="16">
        <f>G87*'sazba bodu'!$B$2</f>
        <v>60</v>
      </c>
    </row>
    <row r="88" spans="1:8" ht="15.75" customHeight="1" x14ac:dyDescent="0.25">
      <c r="A88">
        <v>87</v>
      </c>
      <c r="B88" t="s">
        <v>3745</v>
      </c>
      <c r="C88" t="s">
        <v>697</v>
      </c>
      <c r="D88" t="s">
        <v>299</v>
      </c>
      <c r="E88" t="s">
        <v>300</v>
      </c>
      <c r="F88">
        <v>81475</v>
      </c>
      <c r="G88" s="152">
        <f>VLOOKUP(F88,zdroj_vykony!$A$1:$E$1265,5,FALSE)</f>
        <v>17</v>
      </c>
      <c r="H88" s="16">
        <f>G88*'sazba bodu'!$B$2</f>
        <v>17</v>
      </c>
    </row>
    <row r="89" spans="1:8" ht="15.75" customHeight="1" x14ac:dyDescent="0.25">
      <c r="A89">
        <v>88</v>
      </c>
      <c r="B89" t="s">
        <v>3745</v>
      </c>
      <c r="C89" t="s">
        <v>697</v>
      </c>
      <c r="D89" t="s">
        <v>301</v>
      </c>
      <c r="E89" t="s">
        <v>302</v>
      </c>
      <c r="F89">
        <v>91397</v>
      </c>
      <c r="G89" s="152">
        <f>VLOOKUP(F89,zdroj_vykony!$A$1:$E$1265,5,FALSE)</f>
        <v>1223</v>
      </c>
      <c r="H89" s="16">
        <f>G89*'sazba bodu'!$B$2</f>
        <v>1223</v>
      </c>
    </row>
    <row r="90" spans="1:8" ht="15.75" customHeight="1" x14ac:dyDescent="0.25">
      <c r="A90">
        <v>89</v>
      </c>
      <c r="B90" t="s">
        <v>3745</v>
      </c>
      <c r="C90" t="s">
        <v>697</v>
      </c>
      <c r="D90" t="s">
        <v>303</v>
      </c>
      <c r="E90" t="s">
        <v>304</v>
      </c>
      <c r="F90">
        <v>91131</v>
      </c>
      <c r="G90" s="152">
        <f>VLOOKUP(F90,zdroj_vykony!$A$1:$E$1265,5,FALSE)</f>
        <v>168</v>
      </c>
      <c r="H90" s="16">
        <f>G90*'sazba bodu'!$B$2</f>
        <v>168</v>
      </c>
    </row>
    <row r="91" spans="1:8" ht="15.75" customHeight="1" x14ac:dyDescent="0.25">
      <c r="A91">
        <v>90</v>
      </c>
      <c r="B91" t="s">
        <v>3745</v>
      </c>
      <c r="C91" t="s">
        <v>697</v>
      </c>
      <c r="D91" t="s">
        <v>306</v>
      </c>
      <c r="E91" t="s">
        <v>307</v>
      </c>
      <c r="F91">
        <v>91233</v>
      </c>
      <c r="G91" s="152">
        <f>VLOOKUP(F91,zdroj_vykony!$A$1:$E$1265,5,FALSE)</f>
        <v>595</v>
      </c>
      <c r="H91" s="16">
        <f>G91*'sazba bodu'!$B$2</f>
        <v>595</v>
      </c>
    </row>
    <row r="92" spans="1:8" ht="15.75" customHeight="1" x14ac:dyDescent="0.25">
      <c r="A92">
        <v>91</v>
      </c>
      <c r="B92" t="s">
        <v>3745</v>
      </c>
      <c r="C92" t="s">
        <v>697</v>
      </c>
      <c r="D92" t="s">
        <v>308</v>
      </c>
      <c r="E92" t="s">
        <v>309</v>
      </c>
      <c r="F92">
        <v>91129</v>
      </c>
      <c r="G92" s="152">
        <f>VLOOKUP(F92,zdroj_vykony!$A$1:$E$1265,5,FALSE)</f>
        <v>171</v>
      </c>
      <c r="H92" s="16">
        <f>G92*'sazba bodu'!$B$2</f>
        <v>171</v>
      </c>
    </row>
    <row r="93" spans="1:8" ht="15.75" customHeight="1" x14ac:dyDescent="0.25">
      <c r="A93">
        <v>92</v>
      </c>
      <c r="B93" t="s">
        <v>3745</v>
      </c>
      <c r="C93" t="s">
        <v>697</v>
      </c>
      <c r="D93" t="s">
        <v>310</v>
      </c>
      <c r="E93" t="s">
        <v>311</v>
      </c>
      <c r="F93">
        <v>91133</v>
      </c>
      <c r="G93" s="152">
        <f>VLOOKUP(F93,zdroj_vykony!$A$1:$E$1265,5,FALSE)</f>
        <v>174</v>
      </c>
      <c r="H93" s="16">
        <f>G93*'sazba bodu'!$B$2</f>
        <v>174</v>
      </c>
    </row>
    <row r="94" spans="1:8" ht="15.75" customHeight="1" x14ac:dyDescent="0.25">
      <c r="A94">
        <v>93</v>
      </c>
      <c r="B94" t="s">
        <v>3745</v>
      </c>
      <c r="C94" t="s">
        <v>697</v>
      </c>
      <c r="D94" t="s">
        <v>317</v>
      </c>
      <c r="E94" t="s">
        <v>318</v>
      </c>
      <c r="F94">
        <v>91197</v>
      </c>
      <c r="G94" s="152">
        <f>VLOOKUP(F94,zdroj_vykony!$A$1:$E$1265,5,FALSE)</f>
        <v>1038</v>
      </c>
      <c r="H94" s="16">
        <f>G94*'sazba bodu'!$B$2</f>
        <v>1038</v>
      </c>
    </row>
    <row r="95" spans="1:8" ht="15.75" customHeight="1" x14ac:dyDescent="0.25">
      <c r="A95">
        <v>94</v>
      </c>
      <c r="B95" t="s">
        <v>3745</v>
      </c>
      <c r="C95" t="s">
        <v>697</v>
      </c>
      <c r="D95" t="s">
        <v>319</v>
      </c>
      <c r="E95" t="s">
        <v>320</v>
      </c>
      <c r="F95">
        <v>93161</v>
      </c>
      <c r="G95" s="152">
        <f>VLOOKUP(F95,zdroj_vykony!$A$1:$E$1265,5,FALSE)</f>
        <v>159</v>
      </c>
      <c r="H95" s="16">
        <f>G95*'sazba bodu'!$B$2</f>
        <v>159</v>
      </c>
    </row>
    <row r="96" spans="1:8" ht="15.75" customHeight="1" x14ac:dyDescent="0.25">
      <c r="A96">
        <v>95</v>
      </c>
      <c r="B96" t="s">
        <v>3745</v>
      </c>
      <c r="C96" t="s">
        <v>697</v>
      </c>
      <c r="D96" t="s">
        <v>321</v>
      </c>
      <c r="E96" t="s">
        <v>321</v>
      </c>
      <c r="F96">
        <v>81393</v>
      </c>
      <c r="G96" s="152">
        <f>VLOOKUP(F96,zdroj_vykony!$A$1:$E$1265,5,FALSE)</f>
        <v>22</v>
      </c>
      <c r="H96" s="16">
        <f>G96*'sazba bodu'!$B$2</f>
        <v>22</v>
      </c>
    </row>
    <row r="97" spans="1:8" ht="15.75" customHeight="1" x14ac:dyDescent="0.25">
      <c r="A97">
        <v>96</v>
      </c>
      <c r="B97" t="s">
        <v>3745</v>
      </c>
      <c r="C97" t="s">
        <v>697</v>
      </c>
      <c r="D97" t="s">
        <v>326</v>
      </c>
      <c r="E97" t="s">
        <v>327</v>
      </c>
      <c r="F97">
        <v>93141</v>
      </c>
      <c r="G97" s="152">
        <f>VLOOKUP(F97,zdroj_vykony!$A$1:$E$1265,5,FALSE)</f>
        <v>364</v>
      </c>
      <c r="H97" s="16">
        <f>G97*'sazba bodu'!$B$2</f>
        <v>364</v>
      </c>
    </row>
    <row r="98" spans="1:8" ht="15.75" customHeight="1" x14ac:dyDescent="0.25">
      <c r="A98">
        <v>97</v>
      </c>
      <c r="B98" t="s">
        <v>3745</v>
      </c>
      <c r="C98" t="s">
        <v>697</v>
      </c>
      <c r="D98" t="s">
        <v>332</v>
      </c>
      <c r="E98" t="s">
        <v>333</v>
      </c>
      <c r="F98">
        <v>93131</v>
      </c>
      <c r="G98" s="152">
        <f>VLOOKUP(F98,zdroj_vykony!$A$1:$E$1265,5,FALSE)</f>
        <v>189</v>
      </c>
      <c r="H98" s="16">
        <f>G98*'sazba bodu'!$B$2</f>
        <v>189</v>
      </c>
    </row>
    <row r="99" spans="1:8" ht="15.75" customHeight="1" x14ac:dyDescent="0.25">
      <c r="A99">
        <v>98</v>
      </c>
      <c r="B99" t="s">
        <v>3745</v>
      </c>
      <c r="C99" t="s">
        <v>697</v>
      </c>
      <c r="D99" t="s">
        <v>338</v>
      </c>
      <c r="E99" t="s">
        <v>339</v>
      </c>
      <c r="F99">
        <v>81499</v>
      </c>
      <c r="G99" s="152">
        <f>VLOOKUP(F99,zdroj_vykony!$A$1:$E$1265,5,FALSE)</f>
        <v>17</v>
      </c>
      <c r="H99" s="16">
        <f>G99*'sazba bodu'!$B$2</f>
        <v>17</v>
      </c>
    </row>
    <row r="100" spans="1:8" ht="15.75" customHeight="1" x14ac:dyDescent="0.25">
      <c r="A100">
        <v>99</v>
      </c>
      <c r="B100" t="s">
        <v>3745</v>
      </c>
      <c r="C100" t="s">
        <v>697</v>
      </c>
      <c r="D100" t="s">
        <v>352</v>
      </c>
      <c r="E100" t="s">
        <v>353</v>
      </c>
      <c r="F100">
        <v>81523</v>
      </c>
      <c r="G100" s="152">
        <f>VLOOKUP(F100,zdroj_vykony!$A$1:$E$1265,5,FALSE)</f>
        <v>22</v>
      </c>
      <c r="H100" s="16">
        <f>G100*'sazba bodu'!$B$2</f>
        <v>22</v>
      </c>
    </row>
    <row r="101" spans="1:8" ht="15.75" customHeight="1" x14ac:dyDescent="0.25">
      <c r="A101">
        <v>100</v>
      </c>
      <c r="B101" t="s">
        <v>3745</v>
      </c>
      <c r="C101" t="s">
        <v>697</v>
      </c>
      <c r="D101" t="s">
        <v>361</v>
      </c>
      <c r="E101" t="s">
        <v>361</v>
      </c>
      <c r="F101">
        <v>81383</v>
      </c>
      <c r="G101" s="152">
        <f>VLOOKUP(F101,zdroj_vykony!$A$1:$E$1265,5,FALSE)</f>
        <v>22</v>
      </c>
      <c r="H101" s="16">
        <f>G101*'sazba bodu'!$B$2</f>
        <v>22</v>
      </c>
    </row>
    <row r="102" spans="1:8" ht="15.75" customHeight="1" x14ac:dyDescent="0.25">
      <c r="A102">
        <v>101</v>
      </c>
      <c r="B102" t="s">
        <v>3745</v>
      </c>
      <c r="C102" t="s">
        <v>697</v>
      </c>
      <c r="D102" t="s">
        <v>362</v>
      </c>
      <c r="E102" t="s">
        <v>362</v>
      </c>
      <c r="F102">
        <v>93133</v>
      </c>
      <c r="G102" s="152">
        <f>VLOOKUP(F102,zdroj_vykony!$A$1:$E$1265,5,FALSE)</f>
        <v>163</v>
      </c>
      <c r="H102" s="16">
        <f>G102*'sazba bodu'!$B$2</f>
        <v>163</v>
      </c>
    </row>
    <row r="103" spans="1:8" ht="15.75" customHeight="1" x14ac:dyDescent="0.25">
      <c r="A103">
        <v>102</v>
      </c>
      <c r="B103" t="s">
        <v>3745</v>
      </c>
      <c r="C103" t="s">
        <v>697</v>
      </c>
      <c r="D103" t="s">
        <v>363</v>
      </c>
      <c r="E103" t="s">
        <v>364</v>
      </c>
      <c r="F103">
        <v>81289</v>
      </c>
      <c r="G103" s="152">
        <f>VLOOKUP(F103,zdroj_vykony!$A$1:$E$1265,5,FALSE)</f>
        <v>202</v>
      </c>
      <c r="H103" s="16">
        <f>G103*'sazba bodu'!$B$2</f>
        <v>202</v>
      </c>
    </row>
    <row r="104" spans="1:8" ht="15.75" customHeight="1" x14ac:dyDescent="0.25">
      <c r="A104">
        <v>103</v>
      </c>
      <c r="B104" t="s">
        <v>3745</v>
      </c>
      <c r="C104" t="s">
        <v>697</v>
      </c>
      <c r="D104" t="s">
        <v>365</v>
      </c>
      <c r="E104" t="s">
        <v>366</v>
      </c>
      <c r="F104">
        <v>99149</v>
      </c>
      <c r="G104" s="152">
        <f>VLOOKUP(F104,zdroj_vykony!$A$1:$E$1265,5,FALSE)</f>
        <v>25</v>
      </c>
      <c r="H104" s="16">
        <f>G104*'sazba bodu'!$B$2</f>
        <v>25</v>
      </c>
    </row>
    <row r="105" spans="1:8" ht="15.75" customHeight="1" x14ac:dyDescent="0.25">
      <c r="A105">
        <v>104</v>
      </c>
      <c r="B105" t="s">
        <v>3745</v>
      </c>
      <c r="C105" t="s">
        <v>697</v>
      </c>
      <c r="D105" t="s">
        <v>367</v>
      </c>
      <c r="E105" t="s">
        <v>368</v>
      </c>
      <c r="F105">
        <v>81541</v>
      </c>
      <c r="G105" s="152">
        <f>VLOOKUP(F105,zdroj_vykony!$A$1:$E$1265,5,FALSE)</f>
        <v>61</v>
      </c>
      <c r="H105" s="16">
        <f>G105*'sazba bodu'!$B$2</f>
        <v>61</v>
      </c>
    </row>
    <row r="106" spans="1:8" ht="15.75" customHeight="1" x14ac:dyDescent="0.25">
      <c r="A106">
        <v>105</v>
      </c>
      <c r="B106" t="s">
        <v>3745</v>
      </c>
      <c r="C106" t="s">
        <v>697</v>
      </c>
      <c r="D106" t="s">
        <v>369</v>
      </c>
      <c r="E106" t="s">
        <v>370</v>
      </c>
      <c r="F106">
        <v>81465</v>
      </c>
      <c r="G106" s="152">
        <f>VLOOKUP(F106,zdroj_vykony!$A$1:$E$1265,5,FALSE)</f>
        <v>20</v>
      </c>
      <c r="H106" s="16">
        <f>G106*'sazba bodu'!$B$2</f>
        <v>20</v>
      </c>
    </row>
    <row r="107" spans="1:8" ht="15.75" customHeight="1" x14ac:dyDescent="0.25">
      <c r="A107">
        <v>106</v>
      </c>
      <c r="B107" t="s">
        <v>3745</v>
      </c>
      <c r="C107" t="s">
        <v>697</v>
      </c>
      <c r="D107" t="s">
        <v>377</v>
      </c>
      <c r="E107" t="s">
        <v>378</v>
      </c>
      <c r="F107">
        <v>93135</v>
      </c>
      <c r="G107" s="152">
        <f>VLOOKUP(F107,zdroj_vykony!$A$1:$E$1265,5,FALSE)</f>
        <v>295</v>
      </c>
      <c r="H107" s="16">
        <f>G107*'sazba bodu'!$B$2</f>
        <v>295</v>
      </c>
    </row>
    <row r="108" spans="1:8" ht="15.75" customHeight="1" x14ac:dyDescent="0.25">
      <c r="A108">
        <v>107</v>
      </c>
      <c r="B108" t="s">
        <v>3745</v>
      </c>
      <c r="C108" t="s">
        <v>697</v>
      </c>
      <c r="D108" t="s">
        <v>379</v>
      </c>
      <c r="E108" t="s">
        <v>380</v>
      </c>
      <c r="F108">
        <v>81593</v>
      </c>
      <c r="G108" s="152">
        <f>VLOOKUP(F108,zdroj_vykony!$A$1:$E$1265,5,FALSE)</f>
        <v>20</v>
      </c>
      <c r="H108" s="16">
        <f>G108*'sazba bodu'!$B$2</f>
        <v>20</v>
      </c>
    </row>
    <row r="109" spans="1:8" ht="15.75" customHeight="1" x14ac:dyDescent="0.25">
      <c r="A109">
        <v>108</v>
      </c>
      <c r="B109" t="s">
        <v>3745</v>
      </c>
      <c r="C109" t="s">
        <v>697</v>
      </c>
      <c r="D109" t="s">
        <v>385</v>
      </c>
      <c r="E109" t="s">
        <v>385</v>
      </c>
      <c r="F109">
        <v>93167</v>
      </c>
      <c r="G109" s="152">
        <f>VLOOKUP(F109,zdroj_vykony!$A$1:$E$1265,5,FALSE)</f>
        <v>462</v>
      </c>
      <c r="H109" s="16">
        <f>G109*'sazba bodu'!$B$2</f>
        <v>462</v>
      </c>
    </row>
    <row r="110" spans="1:8" ht="15.75" customHeight="1" x14ac:dyDescent="0.25">
      <c r="A110">
        <v>109</v>
      </c>
      <c r="B110" t="s">
        <v>3745</v>
      </c>
      <c r="C110" t="s">
        <v>697</v>
      </c>
      <c r="D110" t="s">
        <v>386</v>
      </c>
      <c r="E110" t="s">
        <v>387</v>
      </c>
      <c r="F110">
        <v>81731</v>
      </c>
      <c r="G110" s="152">
        <f>VLOOKUP(F110,zdroj_vykony!$A$1:$E$1265,5,FALSE)</f>
        <v>853</v>
      </c>
      <c r="H110" s="16">
        <f>G110*'sazba bodu'!$B$2</f>
        <v>853</v>
      </c>
    </row>
    <row r="111" spans="1:8" ht="15.75" customHeight="1" x14ac:dyDescent="0.25">
      <c r="A111">
        <v>110</v>
      </c>
      <c r="B111" t="s">
        <v>3745</v>
      </c>
      <c r="C111" t="s">
        <v>697</v>
      </c>
      <c r="D111" t="s">
        <v>405</v>
      </c>
      <c r="E111" t="s">
        <v>406</v>
      </c>
      <c r="F111">
        <v>91151</v>
      </c>
      <c r="G111" s="152">
        <f>VLOOKUP(F111,zdroj_vykony!$A$1:$E$1265,5,FALSE)</f>
        <v>190</v>
      </c>
      <c r="H111" s="16">
        <f>G111*'sazba bodu'!$B$2</f>
        <v>190</v>
      </c>
    </row>
    <row r="112" spans="1:8" ht="15.75" customHeight="1" x14ac:dyDescent="0.25">
      <c r="A112">
        <v>111</v>
      </c>
      <c r="B112" t="s">
        <v>3745</v>
      </c>
      <c r="C112" t="s">
        <v>697</v>
      </c>
      <c r="D112" t="s">
        <v>409</v>
      </c>
      <c r="E112" t="s">
        <v>410</v>
      </c>
      <c r="F112">
        <v>81563</v>
      </c>
      <c r="G112" s="152">
        <f>VLOOKUP(F112,zdroj_vykony!$A$1:$E$1265,5,FALSE)</f>
        <v>12</v>
      </c>
      <c r="H112" s="16">
        <f>G112*'sazba bodu'!$B$2</f>
        <v>12</v>
      </c>
    </row>
    <row r="113" spans="1:8" ht="15.75" customHeight="1" x14ac:dyDescent="0.25">
      <c r="A113">
        <v>112</v>
      </c>
      <c r="B113" t="s">
        <v>3745</v>
      </c>
      <c r="C113" t="s">
        <v>697</v>
      </c>
      <c r="D113" t="s">
        <v>413</v>
      </c>
      <c r="E113" t="s">
        <v>414</v>
      </c>
      <c r="F113">
        <v>93247</v>
      </c>
      <c r="G113" s="152">
        <f>VLOOKUP(F113,zdroj_vykony!$A$1:$E$1265,5,FALSE)</f>
        <v>575</v>
      </c>
      <c r="H113" s="16">
        <f>G113*'sazba bodu'!$B$2</f>
        <v>575</v>
      </c>
    </row>
    <row r="114" spans="1:8" ht="15.75" customHeight="1" x14ac:dyDescent="0.25">
      <c r="A114">
        <v>113</v>
      </c>
      <c r="B114" t="s">
        <v>3745</v>
      </c>
      <c r="C114" t="s">
        <v>697</v>
      </c>
      <c r="D114" t="s">
        <v>415</v>
      </c>
      <c r="E114" t="s">
        <v>416</v>
      </c>
      <c r="F114">
        <v>93169</v>
      </c>
      <c r="G114" s="152">
        <f>VLOOKUP(F114,zdroj_vykony!$A$1:$E$1265,5,FALSE)</f>
        <v>530</v>
      </c>
      <c r="H114" s="16">
        <f>G114*'sazba bodu'!$B$2</f>
        <v>530</v>
      </c>
    </row>
    <row r="115" spans="1:8" ht="15.75" customHeight="1" x14ac:dyDescent="0.25">
      <c r="A115">
        <v>114</v>
      </c>
      <c r="B115" t="s">
        <v>3745</v>
      </c>
      <c r="C115" t="s">
        <v>697</v>
      </c>
      <c r="D115" t="s">
        <v>417</v>
      </c>
      <c r="E115" t="s">
        <v>417</v>
      </c>
      <c r="F115">
        <v>81427</v>
      </c>
      <c r="G115" s="152">
        <f>VLOOKUP(F115,zdroj_vykony!$A$1:$E$1265,5,FALSE)</f>
        <v>17</v>
      </c>
      <c r="H115" s="16">
        <f>G115*'sazba bodu'!$B$2</f>
        <v>17</v>
      </c>
    </row>
    <row r="116" spans="1:8" ht="15.75" customHeight="1" x14ac:dyDescent="0.25">
      <c r="A116">
        <v>115</v>
      </c>
      <c r="B116" t="s">
        <v>3745</v>
      </c>
      <c r="C116" t="s">
        <v>697</v>
      </c>
      <c r="D116" t="s">
        <v>422</v>
      </c>
      <c r="E116" t="s">
        <v>423</v>
      </c>
      <c r="F116">
        <v>93255</v>
      </c>
      <c r="G116" s="152">
        <f>VLOOKUP(F116,zdroj_vykony!$A$1:$E$1265,5,FALSE)</f>
        <v>444</v>
      </c>
      <c r="H116" s="16">
        <f>G116*'sazba bodu'!$B$2</f>
        <v>444</v>
      </c>
    </row>
    <row r="117" spans="1:8" ht="15.75" customHeight="1" x14ac:dyDescent="0.25">
      <c r="A117">
        <v>116</v>
      </c>
      <c r="B117" t="s">
        <v>3745</v>
      </c>
      <c r="C117" t="s">
        <v>697</v>
      </c>
      <c r="D117" t="s">
        <v>3755</v>
      </c>
      <c r="E117" t="s">
        <v>3756</v>
      </c>
      <c r="F117">
        <v>81729</v>
      </c>
      <c r="G117" s="152">
        <f>VLOOKUP(F117,zdroj_vykony!$A$1:$E$1265,5,FALSE)</f>
        <v>401</v>
      </c>
      <c r="H117" s="16">
        <f>G117*'sazba bodu'!$B$2</f>
        <v>401</v>
      </c>
    </row>
    <row r="118" spans="1:8" ht="15.75" customHeight="1" x14ac:dyDescent="0.25">
      <c r="A118">
        <v>117</v>
      </c>
      <c r="B118" t="s">
        <v>3745</v>
      </c>
      <c r="C118" t="s">
        <v>697</v>
      </c>
      <c r="D118" t="s">
        <v>424</v>
      </c>
      <c r="E118" t="s">
        <v>425</v>
      </c>
      <c r="F118">
        <v>93171</v>
      </c>
      <c r="G118" s="152">
        <f>VLOOKUP(F118,zdroj_vykony!$A$1:$E$1265,5,FALSE)</f>
        <v>562</v>
      </c>
      <c r="H118" s="16">
        <f>G118*'sazba bodu'!$B$2</f>
        <v>562</v>
      </c>
    </row>
    <row r="119" spans="1:8" ht="15.75" customHeight="1" x14ac:dyDescent="0.25">
      <c r="A119">
        <v>118</v>
      </c>
      <c r="B119" t="s">
        <v>3745</v>
      </c>
      <c r="C119" t="s">
        <v>697</v>
      </c>
      <c r="D119" t="s">
        <v>3757</v>
      </c>
      <c r="E119" t="s">
        <v>427</v>
      </c>
      <c r="F119">
        <v>82141</v>
      </c>
      <c r="G119" s="152">
        <f>VLOOKUP(F119,zdroj_vykony!$A$1:$E$1265,5,FALSE)</f>
        <v>73</v>
      </c>
      <c r="H119" s="16">
        <f>G119*'sazba bodu'!$B$2</f>
        <v>73</v>
      </c>
    </row>
    <row r="120" spans="1:8" ht="15.75" customHeight="1" x14ac:dyDescent="0.25">
      <c r="A120">
        <v>119</v>
      </c>
      <c r="B120" t="s">
        <v>3745</v>
      </c>
      <c r="C120" t="s">
        <v>697</v>
      </c>
      <c r="D120" t="s">
        <v>431</v>
      </c>
      <c r="E120" t="s">
        <v>3758</v>
      </c>
      <c r="F120">
        <v>81739</v>
      </c>
      <c r="G120" s="152">
        <f>VLOOKUP(F120,zdroj_vykony!$A$1:$E$1265,5,FALSE)</f>
        <v>930</v>
      </c>
      <c r="H120" s="16">
        <f>G120*'sazba bodu'!$B$2</f>
        <v>930</v>
      </c>
    </row>
    <row r="121" spans="1:8" ht="15.75" customHeight="1" x14ac:dyDescent="0.25">
      <c r="A121">
        <v>120</v>
      </c>
      <c r="B121" t="s">
        <v>3745</v>
      </c>
      <c r="C121" t="s">
        <v>697</v>
      </c>
      <c r="D121" t="s">
        <v>434</v>
      </c>
      <c r="E121" t="s">
        <v>435</v>
      </c>
      <c r="F121">
        <v>91143</v>
      </c>
      <c r="G121" s="152">
        <f>VLOOKUP(F121,zdroj_vykony!$A$1:$E$1265,5,FALSE)</f>
        <v>178</v>
      </c>
      <c r="H121" s="16">
        <f>G121*'sazba bodu'!$B$2</f>
        <v>178</v>
      </c>
    </row>
    <row r="122" spans="1:8" ht="15.75" customHeight="1" x14ac:dyDescent="0.25">
      <c r="A122">
        <v>121</v>
      </c>
      <c r="B122" t="s">
        <v>3745</v>
      </c>
      <c r="C122" t="s">
        <v>697</v>
      </c>
      <c r="D122" t="s">
        <v>438</v>
      </c>
      <c r="E122" t="s">
        <v>439</v>
      </c>
      <c r="F122">
        <v>93137</v>
      </c>
      <c r="G122" s="152">
        <f>VLOOKUP(F122,zdroj_vykony!$A$1:$E$1265,5,FALSE)</f>
        <v>179</v>
      </c>
      <c r="H122" s="16">
        <f>G122*'sazba bodu'!$B$2</f>
        <v>179</v>
      </c>
    </row>
    <row r="123" spans="1:8" ht="15.75" customHeight="1" x14ac:dyDescent="0.25">
      <c r="A123">
        <v>122</v>
      </c>
      <c r="B123" t="s">
        <v>3745</v>
      </c>
      <c r="C123" t="s">
        <v>697</v>
      </c>
      <c r="D123" t="s">
        <v>442</v>
      </c>
      <c r="E123" t="s">
        <v>443</v>
      </c>
      <c r="F123">
        <v>93177</v>
      </c>
      <c r="G123" s="152">
        <f>VLOOKUP(F123,zdroj_vykony!$A$1:$E$1265,5,FALSE)</f>
        <v>172</v>
      </c>
      <c r="H123" s="16">
        <f>G123*'sazba bodu'!$B$2</f>
        <v>172</v>
      </c>
    </row>
    <row r="124" spans="1:8" ht="15.75" customHeight="1" x14ac:dyDescent="0.25">
      <c r="A124">
        <v>123</v>
      </c>
      <c r="B124" t="s">
        <v>3745</v>
      </c>
      <c r="C124" t="s">
        <v>697</v>
      </c>
      <c r="D124" t="s">
        <v>452</v>
      </c>
      <c r="E124" t="s">
        <v>452</v>
      </c>
      <c r="F124">
        <v>93225</v>
      </c>
      <c r="G124" s="152">
        <f>VLOOKUP(F124,zdroj_vykony!$A$1:$E$1265,5,FALSE)</f>
        <v>256</v>
      </c>
      <c r="H124" s="16">
        <f>G124*'sazba bodu'!$B$2</f>
        <v>256</v>
      </c>
    </row>
    <row r="125" spans="1:8" ht="15.75" customHeight="1" x14ac:dyDescent="0.25">
      <c r="A125">
        <v>124</v>
      </c>
      <c r="B125" t="s">
        <v>3745</v>
      </c>
      <c r="C125" t="s">
        <v>697</v>
      </c>
      <c r="D125" t="s">
        <v>454</v>
      </c>
      <c r="E125" t="s">
        <v>455</v>
      </c>
      <c r="F125">
        <v>81227</v>
      </c>
      <c r="G125" s="152">
        <f>VLOOKUP(F125,zdroj_vykony!$A$1:$E$1265,5,FALSE)</f>
        <v>394</v>
      </c>
      <c r="H125" s="16">
        <f>G125*'sazba bodu'!$B$2</f>
        <v>394</v>
      </c>
    </row>
    <row r="126" spans="1:8" ht="15.75" customHeight="1" x14ac:dyDescent="0.25">
      <c r="A126">
        <v>125</v>
      </c>
      <c r="B126" t="s">
        <v>3745</v>
      </c>
      <c r="C126" t="s">
        <v>697</v>
      </c>
      <c r="D126" t="s">
        <v>464</v>
      </c>
      <c r="E126" t="s">
        <v>464</v>
      </c>
      <c r="F126">
        <v>91335</v>
      </c>
      <c r="G126" s="152">
        <f>VLOOKUP(F126,zdroj_vykony!$A$1:$E$1265,5,FALSE)</f>
        <v>110</v>
      </c>
      <c r="H126" s="16">
        <f>G126*'sazba bodu'!$B$2</f>
        <v>110</v>
      </c>
    </row>
    <row r="127" spans="1:8" ht="15.75" customHeight="1" x14ac:dyDescent="0.25">
      <c r="A127">
        <v>126</v>
      </c>
      <c r="B127" t="s">
        <v>3745</v>
      </c>
      <c r="C127" t="s">
        <v>697</v>
      </c>
      <c r="D127" t="s">
        <v>3759</v>
      </c>
      <c r="E127" t="s">
        <v>467</v>
      </c>
      <c r="F127">
        <v>81717</v>
      </c>
      <c r="G127" s="152">
        <f>VLOOKUP(F127,zdroj_vykony!$A$1:$E$1265,5,FALSE)</f>
        <v>464</v>
      </c>
      <c r="H127" s="16">
        <f>G127*'sazba bodu'!$B$2</f>
        <v>464</v>
      </c>
    </row>
    <row r="128" spans="1:8" ht="15.75" customHeight="1" x14ac:dyDescent="0.25">
      <c r="A128">
        <v>127</v>
      </c>
      <c r="B128" t="s">
        <v>3745</v>
      </c>
      <c r="C128" t="s">
        <v>697</v>
      </c>
      <c r="D128" t="s">
        <v>473</v>
      </c>
      <c r="E128" t="s">
        <v>474</v>
      </c>
      <c r="F128">
        <v>81741</v>
      </c>
      <c r="G128" s="152">
        <f>VLOOKUP(F128,zdroj_vykony!$A$1:$E$1265,5,FALSE)</f>
        <v>932</v>
      </c>
      <c r="H128" s="16">
        <f>G128*'sazba bodu'!$B$2</f>
        <v>932</v>
      </c>
    </row>
    <row r="129" spans="1:8" ht="15.75" customHeight="1" x14ac:dyDescent="0.25">
      <c r="A129">
        <v>128</v>
      </c>
      <c r="B129" t="s">
        <v>3745</v>
      </c>
      <c r="C129" t="s">
        <v>697</v>
      </c>
      <c r="D129" t="s">
        <v>475</v>
      </c>
      <c r="E129" t="s">
        <v>475</v>
      </c>
      <c r="F129">
        <v>93183</v>
      </c>
      <c r="G129" s="152">
        <f>VLOOKUP(F129,zdroj_vykony!$A$1:$E$1265,5,FALSE)</f>
        <v>265</v>
      </c>
      <c r="H129" s="16">
        <f>G129*'sazba bodu'!$B$2</f>
        <v>265</v>
      </c>
    </row>
    <row r="130" spans="1:8" ht="15.75" customHeight="1" x14ac:dyDescent="0.25">
      <c r="A130">
        <v>129</v>
      </c>
      <c r="B130" t="s">
        <v>3745</v>
      </c>
      <c r="C130" t="s">
        <v>697</v>
      </c>
      <c r="D130" t="s">
        <v>478</v>
      </c>
      <c r="E130" t="s">
        <v>479</v>
      </c>
      <c r="F130">
        <v>81721</v>
      </c>
      <c r="G130" s="152">
        <f>VLOOKUP(F130,zdroj_vykony!$A$1:$E$1265,5,FALSE)</f>
        <v>313</v>
      </c>
      <c r="H130" s="16">
        <f>G130*'sazba bodu'!$B$2</f>
        <v>313</v>
      </c>
    </row>
    <row r="131" spans="1:8" ht="15.75" customHeight="1" x14ac:dyDescent="0.25">
      <c r="A131">
        <v>130</v>
      </c>
      <c r="B131" t="s">
        <v>3745</v>
      </c>
      <c r="C131" t="s">
        <v>697</v>
      </c>
      <c r="D131" t="s">
        <v>482</v>
      </c>
      <c r="E131" t="s">
        <v>483</v>
      </c>
      <c r="F131">
        <v>82145</v>
      </c>
      <c r="G131" s="152">
        <f>VLOOKUP(F131,zdroj_vykony!$A$1:$E$1265,5,FALSE)</f>
        <v>52</v>
      </c>
      <c r="H131" s="16">
        <f>G131*'sazba bodu'!$B$2</f>
        <v>52</v>
      </c>
    </row>
    <row r="132" spans="1:8" ht="15.75" customHeight="1" x14ac:dyDescent="0.25">
      <c r="A132">
        <v>131</v>
      </c>
      <c r="B132" t="s">
        <v>3745</v>
      </c>
      <c r="C132" t="s">
        <v>697</v>
      </c>
      <c r="D132" t="s">
        <v>485</v>
      </c>
      <c r="E132" t="s">
        <v>486</v>
      </c>
      <c r="F132">
        <v>93185</v>
      </c>
      <c r="G132" s="152">
        <f>VLOOKUP(F132,zdroj_vykony!$A$1:$E$1265,5,FALSE)</f>
        <v>133</v>
      </c>
      <c r="H132" s="16">
        <f>G132*'sazba bodu'!$B$2</f>
        <v>133</v>
      </c>
    </row>
    <row r="133" spans="1:8" ht="15.75" customHeight="1" x14ac:dyDescent="0.25">
      <c r="A133">
        <v>132</v>
      </c>
      <c r="B133" t="s">
        <v>3745</v>
      </c>
      <c r="C133" t="s">
        <v>697</v>
      </c>
      <c r="D133" t="s">
        <v>488</v>
      </c>
      <c r="E133" t="s">
        <v>489</v>
      </c>
      <c r="F133">
        <v>93187</v>
      </c>
      <c r="G133" s="152">
        <f>VLOOKUP(F133,zdroj_vykony!$A$1:$E$1265,5,FALSE)</f>
        <v>133</v>
      </c>
      <c r="H133" s="16">
        <f>G133*'sazba bodu'!$B$2</f>
        <v>133</v>
      </c>
    </row>
    <row r="134" spans="1:8" ht="15.75" customHeight="1" x14ac:dyDescent="0.25">
      <c r="A134">
        <v>133</v>
      </c>
      <c r="B134" t="s">
        <v>3745</v>
      </c>
      <c r="C134" t="s">
        <v>697</v>
      </c>
      <c r="D134" t="s">
        <v>492</v>
      </c>
      <c r="E134" t="s">
        <v>493</v>
      </c>
      <c r="F134">
        <v>93191</v>
      </c>
      <c r="G134" s="152">
        <f>VLOOKUP(F134,zdroj_vykony!$A$1:$E$1265,5,FALSE)</f>
        <v>179</v>
      </c>
      <c r="H134" s="16">
        <f>G134*'sazba bodu'!$B$2</f>
        <v>179</v>
      </c>
    </row>
    <row r="135" spans="1:8" ht="15.75" customHeight="1" x14ac:dyDescent="0.25">
      <c r="A135">
        <v>134</v>
      </c>
      <c r="B135" t="s">
        <v>3745</v>
      </c>
      <c r="C135" t="s">
        <v>697</v>
      </c>
      <c r="D135" t="s">
        <v>498</v>
      </c>
      <c r="E135" t="s">
        <v>499</v>
      </c>
      <c r="F135">
        <v>99119</v>
      </c>
      <c r="G135" s="152">
        <f>VLOOKUP(F135,zdroj_vykony!$A$1:$E$1265,5,FALSE)</f>
        <v>274</v>
      </c>
      <c r="H135" s="16">
        <f>G135*'sazba bodu'!$B$2</f>
        <v>274</v>
      </c>
    </row>
    <row r="136" spans="1:8" ht="15.75" customHeight="1" x14ac:dyDescent="0.25">
      <c r="A136">
        <v>135</v>
      </c>
      <c r="B136" t="s">
        <v>3745</v>
      </c>
      <c r="C136" t="s">
        <v>697</v>
      </c>
      <c r="D136" t="s">
        <v>501</v>
      </c>
      <c r="E136" t="s">
        <v>502</v>
      </c>
      <c r="F136">
        <v>93199</v>
      </c>
      <c r="G136" s="152">
        <f>VLOOKUP(F136,zdroj_vykony!$A$1:$E$1265,5,FALSE)</f>
        <v>265</v>
      </c>
      <c r="H136" s="16">
        <f>G136*'sazba bodu'!$B$2</f>
        <v>265</v>
      </c>
    </row>
    <row r="137" spans="1:8" ht="15.75" customHeight="1" x14ac:dyDescent="0.25">
      <c r="A137">
        <v>136</v>
      </c>
      <c r="B137" t="s">
        <v>3745</v>
      </c>
      <c r="C137" t="s">
        <v>697</v>
      </c>
      <c r="D137" t="s">
        <v>503</v>
      </c>
      <c r="E137" t="s">
        <v>504</v>
      </c>
      <c r="F137">
        <v>93211</v>
      </c>
      <c r="G137" s="152">
        <f>VLOOKUP(F137,zdroj_vykony!$A$1:$E$1265,5,FALSE)</f>
        <v>238</v>
      </c>
      <c r="H137" s="16">
        <f>G137*'sazba bodu'!$B$2</f>
        <v>238</v>
      </c>
    </row>
    <row r="138" spans="1:8" ht="15.75" customHeight="1" x14ac:dyDescent="0.25">
      <c r="A138">
        <v>137</v>
      </c>
      <c r="B138" t="s">
        <v>3745</v>
      </c>
      <c r="C138" t="s">
        <v>697</v>
      </c>
      <c r="D138" t="s">
        <v>505</v>
      </c>
      <c r="E138" t="s">
        <v>505</v>
      </c>
      <c r="F138">
        <v>93193</v>
      </c>
      <c r="G138" s="152">
        <f>VLOOKUP(F138,zdroj_vykony!$A$1:$E$1265,5,FALSE)</f>
        <v>266</v>
      </c>
      <c r="H138" s="16">
        <f>G138*'sazba bodu'!$B$2</f>
        <v>266</v>
      </c>
    </row>
    <row r="139" spans="1:8" ht="15.75" customHeight="1" x14ac:dyDescent="0.25">
      <c r="A139">
        <v>138</v>
      </c>
      <c r="B139" t="s">
        <v>3745</v>
      </c>
      <c r="C139" t="s">
        <v>697</v>
      </c>
      <c r="D139" t="s">
        <v>506</v>
      </c>
      <c r="E139" t="s">
        <v>507</v>
      </c>
      <c r="F139">
        <v>93229</v>
      </c>
      <c r="G139" s="152">
        <f>VLOOKUP(F139,zdroj_vykony!$A$1:$E$1265,5,FALSE)</f>
        <v>528</v>
      </c>
      <c r="H139" s="16">
        <f>G139*'sazba bodu'!$B$2</f>
        <v>528</v>
      </c>
    </row>
    <row r="140" spans="1:8" ht="15.75" customHeight="1" x14ac:dyDescent="0.25">
      <c r="A140">
        <v>139</v>
      </c>
      <c r="B140" t="s">
        <v>3745</v>
      </c>
      <c r="C140" t="s">
        <v>697</v>
      </c>
      <c r="D140" t="s">
        <v>510</v>
      </c>
      <c r="E140" t="s">
        <v>511</v>
      </c>
      <c r="F140">
        <v>91137</v>
      </c>
      <c r="G140" s="152">
        <f>VLOOKUP(F140,zdroj_vykony!$A$1:$E$1265,5,FALSE)</f>
        <v>167</v>
      </c>
      <c r="H140" s="16">
        <f>G140*'sazba bodu'!$B$2</f>
        <v>167</v>
      </c>
    </row>
    <row r="141" spans="1:8" ht="15.75" customHeight="1" x14ac:dyDescent="0.25">
      <c r="A141">
        <v>140</v>
      </c>
      <c r="B141" t="s">
        <v>3745</v>
      </c>
      <c r="C141" t="s">
        <v>697</v>
      </c>
      <c r="D141" t="s">
        <v>512</v>
      </c>
      <c r="E141" t="s">
        <v>513</v>
      </c>
      <c r="F141">
        <v>81611</v>
      </c>
      <c r="G141" s="152">
        <f>VLOOKUP(F141,zdroj_vykony!$A$1:$E$1265,5,FALSE)</f>
        <v>28</v>
      </c>
      <c r="H141" s="16">
        <f>G141*'sazba bodu'!$B$2</f>
        <v>28</v>
      </c>
    </row>
    <row r="142" spans="1:8" ht="15.75" customHeight="1" x14ac:dyDescent="0.25">
      <c r="A142">
        <v>141</v>
      </c>
      <c r="B142" t="s">
        <v>3745</v>
      </c>
      <c r="C142" t="s">
        <v>697</v>
      </c>
      <c r="D142" t="s">
        <v>519</v>
      </c>
      <c r="E142" t="s">
        <v>520</v>
      </c>
      <c r="F142">
        <v>81237</v>
      </c>
      <c r="G142" s="152">
        <f>VLOOKUP(F142,zdroj_vykony!$A$1:$E$1265,5,FALSE)</f>
        <v>988</v>
      </c>
      <c r="H142" s="16">
        <f>G142*'sazba bodu'!$B$2</f>
        <v>988</v>
      </c>
    </row>
    <row r="143" spans="1:8" ht="15.75" customHeight="1" x14ac:dyDescent="0.25">
      <c r="A143">
        <v>142</v>
      </c>
      <c r="B143" t="s">
        <v>3745</v>
      </c>
      <c r="C143" t="s">
        <v>697</v>
      </c>
      <c r="D143" t="s">
        <v>521</v>
      </c>
      <c r="E143" t="s">
        <v>522</v>
      </c>
      <c r="F143">
        <v>81237</v>
      </c>
      <c r="G143" s="152">
        <f>VLOOKUP(F143,zdroj_vykony!$A$1:$E$1265,5,FALSE)</f>
        <v>988</v>
      </c>
      <c r="H143" s="16">
        <f>G143*'sazba bodu'!$B$2</f>
        <v>988</v>
      </c>
    </row>
    <row r="144" spans="1:8" ht="15.75" customHeight="1" x14ac:dyDescent="0.25">
      <c r="A144">
        <v>143</v>
      </c>
      <c r="B144" t="s">
        <v>3745</v>
      </c>
      <c r="C144" t="s">
        <v>697</v>
      </c>
      <c r="D144" t="s">
        <v>523</v>
      </c>
      <c r="E144" t="s">
        <v>523</v>
      </c>
      <c r="F144">
        <v>93195</v>
      </c>
      <c r="G144" s="152">
        <f>VLOOKUP(F144,zdroj_vykony!$A$1:$E$1265,5,FALSE)</f>
        <v>176</v>
      </c>
      <c r="H144" s="16">
        <f>G144*'sazba bodu'!$B$2</f>
        <v>176</v>
      </c>
    </row>
    <row r="145" spans="1:8" ht="15.75" customHeight="1" x14ac:dyDescent="0.25">
      <c r="A145">
        <v>144</v>
      </c>
      <c r="B145" t="s">
        <v>3745</v>
      </c>
      <c r="C145" t="s">
        <v>697</v>
      </c>
      <c r="D145" t="s">
        <v>525</v>
      </c>
      <c r="E145" t="s">
        <v>526</v>
      </c>
      <c r="F145">
        <v>81621</v>
      </c>
      <c r="G145" s="152">
        <f>VLOOKUP(F145,zdroj_vykony!$A$1:$E$1265,5,FALSE)</f>
        <v>18</v>
      </c>
      <c r="H145" s="16">
        <f>G145*'sazba bodu'!$B$2</f>
        <v>18</v>
      </c>
    </row>
    <row r="146" spans="1:8" ht="15.75" customHeight="1" x14ac:dyDescent="0.25">
      <c r="A146">
        <v>145</v>
      </c>
      <c r="B146" t="s">
        <v>3745</v>
      </c>
      <c r="C146" t="s">
        <v>697</v>
      </c>
      <c r="D146" t="s">
        <v>529</v>
      </c>
      <c r="E146" t="s">
        <v>530</v>
      </c>
      <c r="F146">
        <v>99121</v>
      </c>
      <c r="G146" s="152">
        <f>VLOOKUP(F146,zdroj_vykony!$A$1:$E$1265,5,FALSE)</f>
        <v>324</v>
      </c>
      <c r="H146" s="16">
        <f>G146*'sazba bodu'!$B$2</f>
        <v>324</v>
      </c>
    </row>
    <row r="147" spans="1:8" ht="15.75" customHeight="1" x14ac:dyDescent="0.25">
      <c r="A147">
        <v>146</v>
      </c>
      <c r="B147" t="s">
        <v>3745</v>
      </c>
      <c r="C147" t="s">
        <v>697</v>
      </c>
      <c r="D147" t="s">
        <v>531</v>
      </c>
      <c r="E147" t="s">
        <v>3760</v>
      </c>
      <c r="F147">
        <v>81629</v>
      </c>
      <c r="G147" s="152">
        <f>VLOOKUP(F147,zdroj_vykony!$A$1:$E$1265,5,FALSE)</f>
        <v>78</v>
      </c>
      <c r="H147" s="16">
        <f>G147*'sazba bodu'!$B$2</f>
        <v>78</v>
      </c>
    </row>
    <row r="148" spans="1:8" ht="15.75" customHeight="1" x14ac:dyDescent="0.25">
      <c r="A148">
        <v>147</v>
      </c>
      <c r="B148" t="s">
        <v>3745</v>
      </c>
      <c r="C148" t="s">
        <v>697</v>
      </c>
      <c r="D148" t="s">
        <v>533</v>
      </c>
      <c r="E148" t="s">
        <v>534</v>
      </c>
      <c r="F148">
        <v>93213</v>
      </c>
      <c r="G148" s="152">
        <f>VLOOKUP(F148,zdroj_vykony!$A$1:$E$1265,5,FALSE)</f>
        <v>253</v>
      </c>
      <c r="H148" s="16">
        <f>G148*'sazba bodu'!$B$2</f>
        <v>253</v>
      </c>
    </row>
    <row r="149" spans="1:8" ht="15.75" customHeight="1" x14ac:dyDescent="0.25">
      <c r="A149">
        <v>148</v>
      </c>
      <c r="B149" t="s">
        <v>3745</v>
      </c>
      <c r="C149" t="s">
        <v>697</v>
      </c>
      <c r="D149" t="s">
        <v>3761</v>
      </c>
      <c r="E149" t="s">
        <v>536</v>
      </c>
      <c r="F149">
        <v>81681</v>
      </c>
      <c r="G149" s="152">
        <f>VLOOKUP(F149,zdroj_vykony!$A$1:$E$1265,5,FALSE)</f>
        <v>1465</v>
      </c>
      <c r="H149" s="16">
        <f>G149*'sazba bodu'!$B$2</f>
        <v>1465</v>
      </c>
    </row>
    <row r="150" spans="1:8" ht="15.75" customHeight="1" x14ac:dyDescent="0.25">
      <c r="A150">
        <v>149</v>
      </c>
      <c r="B150" t="s">
        <v>3745</v>
      </c>
      <c r="C150" t="s">
        <v>697</v>
      </c>
      <c r="D150" t="s">
        <v>3762</v>
      </c>
      <c r="E150" t="s">
        <v>472</v>
      </c>
      <c r="F150">
        <v>97111</v>
      </c>
      <c r="G150" s="152">
        <f>VLOOKUP(F150,zdroj_vykony!$A$1:$E$1265,5,FALSE)</f>
        <v>17</v>
      </c>
      <c r="H150" s="16">
        <f>G150*'sazba bodu'!$B$2</f>
        <v>17</v>
      </c>
    </row>
    <row r="151" spans="1:8" ht="15.75" customHeight="1" x14ac:dyDescent="0.25">
      <c r="A151">
        <v>150</v>
      </c>
      <c r="B151" t="s">
        <v>3745</v>
      </c>
      <c r="C151" t="s">
        <v>1329</v>
      </c>
      <c r="D151" t="s">
        <v>23</v>
      </c>
      <c r="E151" t="s">
        <v>25</v>
      </c>
      <c r="F151">
        <v>81675</v>
      </c>
      <c r="G151" s="152">
        <f>VLOOKUP(F151,zdroj_vykony!$A$1:$E$1265,5,FALSE)</f>
        <v>127</v>
      </c>
      <c r="H151" s="16">
        <f>G151*'sazba bodu'!$B$2</f>
        <v>127</v>
      </c>
    </row>
    <row r="152" spans="1:8" ht="15.75" customHeight="1" x14ac:dyDescent="0.25">
      <c r="A152">
        <v>151</v>
      </c>
      <c r="B152" t="s">
        <v>3745</v>
      </c>
      <c r="C152" t="s">
        <v>1329</v>
      </c>
      <c r="D152" t="s">
        <v>33</v>
      </c>
      <c r="E152" t="s">
        <v>35</v>
      </c>
      <c r="F152">
        <v>81723</v>
      </c>
      <c r="G152" s="152">
        <f>VLOOKUP(F152,zdroj_vykony!$A$1:$E$1265,5,FALSE)</f>
        <v>230</v>
      </c>
      <c r="H152" s="16">
        <f>G152*'sazba bodu'!$B$2</f>
        <v>230</v>
      </c>
    </row>
    <row r="153" spans="1:8" ht="15.75" customHeight="1" x14ac:dyDescent="0.25">
      <c r="A153">
        <v>152</v>
      </c>
      <c r="B153" t="s">
        <v>3745</v>
      </c>
      <c r="C153" t="s">
        <v>1329</v>
      </c>
      <c r="D153" t="s">
        <v>49</v>
      </c>
      <c r="E153" t="s">
        <v>3763</v>
      </c>
      <c r="F153">
        <v>99151</v>
      </c>
      <c r="G153" s="152">
        <f>VLOOKUP(F153,zdroj_vykony!$A$1:$E$1265,5,FALSE)</f>
        <v>449</v>
      </c>
      <c r="H153" s="16">
        <f>G153*'sazba bodu'!$B$2</f>
        <v>449</v>
      </c>
    </row>
    <row r="154" spans="1:8" ht="15.75" customHeight="1" x14ac:dyDescent="0.25">
      <c r="A154">
        <v>153</v>
      </c>
      <c r="B154" t="s">
        <v>3745</v>
      </c>
      <c r="C154" t="s">
        <v>1329</v>
      </c>
      <c r="D154" t="s">
        <v>57</v>
      </c>
      <c r="E154" t="s">
        <v>58</v>
      </c>
      <c r="F154">
        <v>81345</v>
      </c>
      <c r="G154" s="152">
        <f>VLOOKUP(F154,zdroj_vykony!$A$1:$E$1265,5,FALSE)</f>
        <v>37</v>
      </c>
      <c r="H154" s="16">
        <f>G154*'sazba bodu'!$B$2</f>
        <v>37</v>
      </c>
    </row>
    <row r="155" spans="1:8" ht="15.75" customHeight="1" x14ac:dyDescent="0.25">
      <c r="A155">
        <v>154</v>
      </c>
      <c r="B155" t="s">
        <v>3745</v>
      </c>
      <c r="C155" t="s">
        <v>1329</v>
      </c>
      <c r="D155" t="s">
        <v>125</v>
      </c>
      <c r="E155" t="s">
        <v>3764</v>
      </c>
      <c r="F155">
        <v>99151</v>
      </c>
      <c r="G155" s="152">
        <f>VLOOKUP(F155,zdroj_vykony!$A$1:$E$1265,5,FALSE)</f>
        <v>449</v>
      </c>
      <c r="H155" s="16">
        <f>G155*'sazba bodu'!$B$2</f>
        <v>449</v>
      </c>
    </row>
    <row r="156" spans="1:8" ht="15.75" customHeight="1" x14ac:dyDescent="0.25">
      <c r="A156">
        <v>155</v>
      </c>
      <c r="B156" t="s">
        <v>3745</v>
      </c>
      <c r="C156" t="s">
        <v>1329</v>
      </c>
      <c r="D156" t="s">
        <v>130</v>
      </c>
      <c r="E156" t="s">
        <v>3765</v>
      </c>
      <c r="F156">
        <v>99151</v>
      </c>
      <c r="G156" s="152">
        <f>VLOOKUP(F156,zdroj_vykony!$A$1:$E$1265,5,FALSE)</f>
        <v>449</v>
      </c>
      <c r="H156" s="16">
        <f>G156*'sazba bodu'!$B$2</f>
        <v>449</v>
      </c>
    </row>
    <row r="157" spans="1:8" ht="15.75" customHeight="1" x14ac:dyDescent="0.25">
      <c r="A157">
        <v>156</v>
      </c>
      <c r="B157" t="s">
        <v>3745</v>
      </c>
      <c r="C157" t="s">
        <v>1329</v>
      </c>
      <c r="D157" t="s">
        <v>142</v>
      </c>
      <c r="E157" t="s">
        <v>143</v>
      </c>
      <c r="F157">
        <v>81367</v>
      </c>
      <c r="G157" s="152">
        <f>VLOOKUP(F157,zdroj_vykony!$A$1:$E$1265,5,FALSE)</f>
        <v>12</v>
      </c>
      <c r="H157" s="16">
        <f>G157*'sazba bodu'!$B$2</f>
        <v>12</v>
      </c>
    </row>
    <row r="158" spans="1:8" ht="15.75" customHeight="1" x14ac:dyDescent="0.25">
      <c r="A158">
        <v>157</v>
      </c>
      <c r="B158" t="s">
        <v>3745</v>
      </c>
      <c r="C158" t="s">
        <v>1329</v>
      </c>
      <c r="D158" t="s">
        <v>144</v>
      </c>
      <c r="E158" t="s">
        <v>145</v>
      </c>
      <c r="F158">
        <v>81369</v>
      </c>
      <c r="G158" s="152">
        <f>VLOOKUP(F158,zdroj_vykony!$A$1:$E$1265,5,FALSE)</f>
        <v>21</v>
      </c>
      <c r="H158" s="16">
        <f>G158*'sazba bodu'!$B$2</f>
        <v>21</v>
      </c>
    </row>
    <row r="159" spans="1:8" ht="15.75" customHeight="1" x14ac:dyDescent="0.25">
      <c r="A159">
        <v>158</v>
      </c>
      <c r="B159" t="s">
        <v>3745</v>
      </c>
      <c r="C159" t="s">
        <v>1329</v>
      </c>
      <c r="D159" t="s">
        <v>146</v>
      </c>
      <c r="E159" t="s">
        <v>147</v>
      </c>
      <c r="F159">
        <v>99151</v>
      </c>
      <c r="G159" s="152">
        <f>VLOOKUP(F159,zdroj_vykony!$A$1:$E$1265,5,FALSE)</f>
        <v>449</v>
      </c>
      <c r="H159" s="16">
        <f>G159*'sazba bodu'!$B$2</f>
        <v>449</v>
      </c>
    </row>
    <row r="160" spans="1:8" ht="15.75" customHeight="1" x14ac:dyDescent="0.25">
      <c r="A160">
        <v>159</v>
      </c>
      <c r="B160" t="s">
        <v>3745</v>
      </c>
      <c r="C160" t="s">
        <v>1329</v>
      </c>
      <c r="D160" t="s">
        <v>164</v>
      </c>
      <c r="E160" t="s">
        <v>165</v>
      </c>
      <c r="F160">
        <v>81625</v>
      </c>
      <c r="G160" s="152">
        <f>VLOOKUP(F160,zdroj_vykony!$A$1:$E$1265,5,FALSE)</f>
        <v>19</v>
      </c>
      <c r="H160" s="16">
        <f>G160*'sazba bodu'!$B$2</f>
        <v>19</v>
      </c>
    </row>
    <row r="161" spans="1:8" ht="15.75" customHeight="1" x14ac:dyDescent="0.25">
      <c r="A161">
        <v>160</v>
      </c>
      <c r="B161" t="s">
        <v>3745</v>
      </c>
      <c r="C161" t="s">
        <v>1329</v>
      </c>
      <c r="D161" t="s">
        <v>191</v>
      </c>
      <c r="E161" t="s">
        <v>192</v>
      </c>
      <c r="F161">
        <v>81469</v>
      </c>
      <c r="G161" s="152">
        <f>VLOOKUP(F161,zdroj_vykony!$A$1:$E$1265,5,FALSE)</f>
        <v>15</v>
      </c>
      <c r="H161" s="16">
        <f>G161*'sazba bodu'!$B$2</f>
        <v>15</v>
      </c>
    </row>
    <row r="162" spans="1:8" ht="15.75" customHeight="1" x14ac:dyDescent="0.25">
      <c r="A162">
        <v>161</v>
      </c>
      <c r="B162" t="s">
        <v>3745</v>
      </c>
      <c r="C162" t="s">
        <v>1329</v>
      </c>
      <c r="D162" t="s">
        <v>222</v>
      </c>
      <c r="E162" t="s">
        <v>223</v>
      </c>
      <c r="F162">
        <v>81723</v>
      </c>
      <c r="G162" s="152">
        <f>VLOOKUP(F162,zdroj_vykony!$A$1:$E$1265,5,FALSE)</f>
        <v>230</v>
      </c>
      <c r="H162" s="16">
        <f>G162*'sazba bodu'!$B$2</f>
        <v>230</v>
      </c>
    </row>
    <row r="163" spans="1:8" ht="15.75" customHeight="1" x14ac:dyDescent="0.25">
      <c r="A163">
        <v>162</v>
      </c>
      <c r="B163" t="s">
        <v>3745</v>
      </c>
      <c r="C163" t="s">
        <v>1329</v>
      </c>
      <c r="D163" t="s">
        <v>258</v>
      </c>
      <c r="E163" t="s">
        <v>259</v>
      </c>
      <c r="F163">
        <v>81439</v>
      </c>
      <c r="G163" s="152">
        <f>VLOOKUP(F163,zdroj_vykony!$A$1:$E$1265,5,FALSE)</f>
        <v>15</v>
      </c>
      <c r="H163" s="16">
        <f>G163*'sazba bodu'!$B$2</f>
        <v>15</v>
      </c>
    </row>
    <row r="164" spans="1:8" ht="15.75" customHeight="1" x14ac:dyDescent="0.25">
      <c r="A164">
        <v>163</v>
      </c>
      <c r="B164" t="s">
        <v>3745</v>
      </c>
      <c r="C164" t="s">
        <v>1329</v>
      </c>
      <c r="D164" t="s">
        <v>260</v>
      </c>
      <c r="E164" t="s">
        <v>261</v>
      </c>
      <c r="F164">
        <v>81211</v>
      </c>
      <c r="G164" s="152">
        <f>VLOOKUP(F164,zdroj_vykony!$A$1:$E$1265,5,FALSE)</f>
        <v>13</v>
      </c>
      <c r="H164" s="16">
        <f>G164*'sazba bodu'!$B$2</f>
        <v>13</v>
      </c>
    </row>
    <row r="165" spans="1:8" ht="15.75" customHeight="1" x14ac:dyDescent="0.25">
      <c r="A165">
        <v>164</v>
      </c>
      <c r="B165" t="s">
        <v>3745</v>
      </c>
      <c r="C165" t="s">
        <v>1329</v>
      </c>
      <c r="D165" t="s">
        <v>3766</v>
      </c>
      <c r="E165" t="s">
        <v>237</v>
      </c>
      <c r="F165">
        <v>81325</v>
      </c>
      <c r="G165" s="152">
        <f>VLOOKUP(F165,zdroj_vykony!$A$1:$E$1265,5,FALSE)</f>
        <v>31</v>
      </c>
      <c r="H165" s="16">
        <f>G165*'sazba bodu'!$B$2</f>
        <v>31</v>
      </c>
    </row>
    <row r="166" spans="1:8" ht="15.75" customHeight="1" x14ac:dyDescent="0.25">
      <c r="A166">
        <v>165</v>
      </c>
      <c r="B166" t="s">
        <v>3745</v>
      </c>
      <c r="C166" t="s">
        <v>1329</v>
      </c>
      <c r="D166" t="s">
        <v>274</v>
      </c>
      <c r="E166" t="s">
        <v>277</v>
      </c>
      <c r="F166">
        <v>93159</v>
      </c>
      <c r="G166" s="152">
        <f>VLOOKUP(F166,zdroj_vykony!$A$1:$E$1265,5,FALSE)</f>
        <v>189</v>
      </c>
      <c r="H166" s="16">
        <f>G166*'sazba bodu'!$B$2</f>
        <v>189</v>
      </c>
    </row>
    <row r="167" spans="1:8" ht="15.75" customHeight="1" x14ac:dyDescent="0.25">
      <c r="A167">
        <v>166</v>
      </c>
      <c r="B167" t="s">
        <v>3745</v>
      </c>
      <c r="C167" t="s">
        <v>1329</v>
      </c>
      <c r="D167" t="s">
        <v>323</v>
      </c>
      <c r="E167" t="s">
        <v>324</v>
      </c>
      <c r="F167">
        <v>81393</v>
      </c>
      <c r="G167" s="152">
        <f>VLOOKUP(F167,zdroj_vykony!$A$1:$E$1265,5,FALSE)</f>
        <v>22</v>
      </c>
      <c r="H167" s="16">
        <f>G167*'sazba bodu'!$B$2</f>
        <v>22</v>
      </c>
    </row>
    <row r="168" spans="1:8" ht="15.75" customHeight="1" x14ac:dyDescent="0.25">
      <c r="A168">
        <v>167</v>
      </c>
      <c r="B168" t="s">
        <v>3745</v>
      </c>
      <c r="C168" t="s">
        <v>1329</v>
      </c>
      <c r="D168" t="s">
        <v>3767</v>
      </c>
      <c r="E168" t="s">
        <v>3768</v>
      </c>
      <c r="F168">
        <v>99151</v>
      </c>
      <c r="G168" s="152">
        <f>VLOOKUP(F168,zdroj_vykony!$A$1:$E$1265,5,FALSE)</f>
        <v>449</v>
      </c>
      <c r="H168" s="16">
        <f>G168*'sazba bodu'!$B$2</f>
        <v>449</v>
      </c>
    </row>
    <row r="169" spans="1:8" ht="15.75" customHeight="1" x14ac:dyDescent="0.25">
      <c r="A169">
        <v>168</v>
      </c>
      <c r="B169" t="s">
        <v>3745</v>
      </c>
      <c r="C169" t="s">
        <v>1329</v>
      </c>
      <c r="D169" t="s">
        <v>330</v>
      </c>
      <c r="E169" t="s">
        <v>331</v>
      </c>
      <c r="F169">
        <v>99151</v>
      </c>
      <c r="G169" s="152">
        <f>VLOOKUP(F169,zdroj_vykony!$A$1:$E$1265,5,FALSE)</f>
        <v>449</v>
      </c>
      <c r="H169" s="16">
        <f>G169*'sazba bodu'!$B$2</f>
        <v>449</v>
      </c>
    </row>
    <row r="170" spans="1:8" ht="15.75" customHeight="1" x14ac:dyDescent="0.25">
      <c r="A170">
        <v>169</v>
      </c>
      <c r="B170" t="s">
        <v>3745</v>
      </c>
      <c r="C170" t="s">
        <v>1329</v>
      </c>
      <c r="D170" t="s">
        <v>332</v>
      </c>
      <c r="E170" t="s">
        <v>335</v>
      </c>
      <c r="F170">
        <v>93131</v>
      </c>
      <c r="G170" s="152">
        <f>VLOOKUP(F170,zdroj_vykony!$A$1:$E$1265,5,FALSE)</f>
        <v>189</v>
      </c>
      <c r="H170" s="16">
        <f>G170*'sazba bodu'!$B$2</f>
        <v>189</v>
      </c>
    </row>
    <row r="171" spans="1:8" ht="15.75" customHeight="1" x14ac:dyDescent="0.25">
      <c r="A171">
        <v>170</v>
      </c>
      <c r="B171" t="s">
        <v>3745</v>
      </c>
      <c r="C171" t="s">
        <v>1329</v>
      </c>
      <c r="D171" t="s">
        <v>340</v>
      </c>
      <c r="E171" t="s">
        <v>341</v>
      </c>
      <c r="F171">
        <v>81499</v>
      </c>
      <c r="G171" s="152">
        <f>VLOOKUP(F171,zdroj_vykony!$A$1:$E$1265,5,FALSE)</f>
        <v>17</v>
      </c>
      <c r="H171" s="16">
        <f>G171*'sazba bodu'!$B$2</f>
        <v>17</v>
      </c>
    </row>
    <row r="172" spans="1:8" ht="15.75" customHeight="1" x14ac:dyDescent="0.25">
      <c r="A172">
        <v>171</v>
      </c>
      <c r="B172" t="s">
        <v>3745</v>
      </c>
      <c r="C172" t="s">
        <v>1329</v>
      </c>
      <c r="D172" t="s">
        <v>354</v>
      </c>
      <c r="E172" t="s">
        <v>355</v>
      </c>
      <c r="F172">
        <v>81523</v>
      </c>
      <c r="G172" s="152">
        <f>VLOOKUP(F172,zdroj_vykony!$A$1:$E$1265,5,FALSE)</f>
        <v>22</v>
      </c>
      <c r="H172" s="16">
        <f>G172*'sazba bodu'!$B$2</f>
        <v>22</v>
      </c>
    </row>
    <row r="173" spans="1:8" ht="15.75" customHeight="1" x14ac:dyDescent="0.25">
      <c r="A173">
        <v>172</v>
      </c>
      <c r="B173" t="s">
        <v>3745</v>
      </c>
      <c r="C173" t="s">
        <v>1329</v>
      </c>
      <c r="D173" t="s">
        <v>3769</v>
      </c>
      <c r="E173" t="s">
        <v>3770</v>
      </c>
      <c r="F173">
        <v>99151</v>
      </c>
      <c r="G173" s="152">
        <f>VLOOKUP(F173,zdroj_vykony!$A$1:$E$1265,5,FALSE)</f>
        <v>449</v>
      </c>
      <c r="H173" s="16">
        <f>G173*'sazba bodu'!$B$2</f>
        <v>449</v>
      </c>
    </row>
    <row r="174" spans="1:8" ht="15.75" customHeight="1" x14ac:dyDescent="0.25">
      <c r="A174">
        <v>173</v>
      </c>
      <c r="B174" t="s">
        <v>3745</v>
      </c>
      <c r="C174" t="s">
        <v>1329</v>
      </c>
      <c r="D174" t="s">
        <v>3771</v>
      </c>
      <c r="E174" t="s">
        <v>3772</v>
      </c>
      <c r="F174">
        <v>99151</v>
      </c>
      <c r="G174" s="152">
        <f>VLOOKUP(F174,zdroj_vykony!$A$1:$E$1265,5,FALSE)</f>
        <v>449</v>
      </c>
      <c r="H174" s="16">
        <f>G174*'sazba bodu'!$B$2</f>
        <v>449</v>
      </c>
    </row>
    <row r="175" spans="1:8" ht="15.75" customHeight="1" x14ac:dyDescent="0.25">
      <c r="A175">
        <v>174</v>
      </c>
      <c r="B175" t="s">
        <v>3745</v>
      </c>
      <c r="C175" t="s">
        <v>1329</v>
      </c>
      <c r="D175" t="s">
        <v>372</v>
      </c>
      <c r="E175" t="s">
        <v>373</v>
      </c>
      <c r="F175">
        <v>81465</v>
      </c>
      <c r="G175" s="152">
        <f>VLOOKUP(F175,zdroj_vykony!$A$1:$E$1265,5,FALSE)</f>
        <v>20</v>
      </c>
      <c r="H175" s="16">
        <f>G175*'sazba bodu'!$B$2</f>
        <v>20</v>
      </c>
    </row>
    <row r="176" spans="1:8" ht="15.75" customHeight="1" x14ac:dyDescent="0.25">
      <c r="A176">
        <v>175</v>
      </c>
      <c r="B176" t="s">
        <v>3745</v>
      </c>
      <c r="C176" t="s">
        <v>1329</v>
      </c>
      <c r="D176" t="s">
        <v>382</v>
      </c>
      <c r="E176" t="s">
        <v>383</v>
      </c>
      <c r="F176">
        <v>81593</v>
      </c>
      <c r="G176" s="152">
        <f>VLOOKUP(F176,zdroj_vykony!$A$1:$E$1265,5,FALSE)</f>
        <v>20</v>
      </c>
      <c r="H176" s="16">
        <f>G176*'sazba bodu'!$B$2</f>
        <v>20</v>
      </c>
    </row>
    <row r="177" spans="1:8" ht="15.75" customHeight="1" x14ac:dyDescent="0.25">
      <c r="A177">
        <v>176</v>
      </c>
      <c r="B177" t="s">
        <v>3745</v>
      </c>
      <c r="C177" t="s">
        <v>1329</v>
      </c>
      <c r="D177" t="s">
        <v>3773</v>
      </c>
      <c r="E177" t="s">
        <v>3774</v>
      </c>
      <c r="F177">
        <v>99151</v>
      </c>
      <c r="G177" s="152">
        <f>VLOOKUP(F177,zdroj_vykony!$A$1:$E$1265,5,FALSE)</f>
        <v>449</v>
      </c>
      <c r="H177" s="16">
        <f>G177*'sazba bodu'!$B$2</f>
        <v>449</v>
      </c>
    </row>
    <row r="178" spans="1:8" ht="15.75" customHeight="1" x14ac:dyDescent="0.25">
      <c r="A178">
        <v>177</v>
      </c>
      <c r="B178" t="s">
        <v>3745</v>
      </c>
      <c r="C178" t="s">
        <v>1329</v>
      </c>
      <c r="D178" t="s">
        <v>3775</v>
      </c>
      <c r="E178" t="s">
        <v>3776</v>
      </c>
      <c r="F178">
        <v>99151</v>
      </c>
      <c r="G178" s="152">
        <f>VLOOKUP(F178,zdroj_vykony!$A$1:$E$1265,5,FALSE)</f>
        <v>449</v>
      </c>
      <c r="H178" s="16">
        <f>G178*'sazba bodu'!$B$2</f>
        <v>449</v>
      </c>
    </row>
    <row r="179" spans="1:8" ht="15.75" customHeight="1" x14ac:dyDescent="0.25">
      <c r="A179">
        <v>178</v>
      </c>
      <c r="B179" t="s">
        <v>3745</v>
      </c>
      <c r="C179" t="s">
        <v>1329</v>
      </c>
      <c r="D179" t="s">
        <v>407</v>
      </c>
      <c r="E179" t="s">
        <v>408</v>
      </c>
      <c r="F179">
        <v>81563</v>
      </c>
      <c r="G179" s="152">
        <f>VLOOKUP(F179,zdroj_vykony!$A$1:$E$1265,5,FALSE)</f>
        <v>12</v>
      </c>
      <c r="H179" s="16">
        <f>G179*'sazba bodu'!$B$2</f>
        <v>12</v>
      </c>
    </row>
    <row r="180" spans="1:8" ht="15.75" customHeight="1" x14ac:dyDescent="0.25">
      <c r="A180">
        <v>179</v>
      </c>
      <c r="B180" t="s">
        <v>3745</v>
      </c>
      <c r="C180" t="s">
        <v>1329</v>
      </c>
      <c r="D180" t="s">
        <v>419</v>
      </c>
      <c r="E180" t="s">
        <v>420</v>
      </c>
      <c r="F180">
        <v>81427</v>
      </c>
      <c r="G180" s="152">
        <f>VLOOKUP(F180,zdroj_vykony!$A$1:$E$1265,5,FALSE)</f>
        <v>17</v>
      </c>
      <c r="H180" s="16">
        <f>G180*'sazba bodu'!$B$2</f>
        <v>17</v>
      </c>
    </row>
    <row r="181" spans="1:8" ht="15.75" customHeight="1" x14ac:dyDescent="0.25">
      <c r="A181">
        <v>180</v>
      </c>
      <c r="B181" t="s">
        <v>3745</v>
      </c>
      <c r="C181" t="s">
        <v>1329</v>
      </c>
      <c r="D181" t="s">
        <v>527</v>
      </c>
      <c r="E181" t="s">
        <v>528</v>
      </c>
      <c r="F181">
        <v>81621</v>
      </c>
      <c r="G181" s="152">
        <f>VLOOKUP(F181,zdroj_vykony!$A$1:$E$1265,5,FALSE)</f>
        <v>18</v>
      </c>
      <c r="H181" s="16">
        <f>G181*'sazba bodu'!$B$2</f>
        <v>18</v>
      </c>
    </row>
    <row r="182" spans="1:8" ht="15.75" customHeight="1" x14ac:dyDescent="0.25">
      <c r="A182">
        <v>181</v>
      </c>
      <c r="B182" t="s">
        <v>3745</v>
      </c>
      <c r="C182" t="s">
        <v>1329</v>
      </c>
      <c r="D182" t="s">
        <v>541</v>
      </c>
      <c r="E182" t="s">
        <v>542</v>
      </c>
      <c r="F182">
        <v>81347</v>
      </c>
      <c r="G182" s="152">
        <f>VLOOKUP(F182,zdroj_vykony!$A$1:$E$1265,5,FALSE)</f>
        <v>31</v>
      </c>
      <c r="H182" s="16">
        <f>G182*'sazba bodu'!$B$2</f>
        <v>31</v>
      </c>
    </row>
    <row r="183" spans="1:8" ht="15.75" customHeight="1" x14ac:dyDescent="0.25">
      <c r="A183">
        <v>182</v>
      </c>
      <c r="B183" t="s">
        <v>3745</v>
      </c>
      <c r="C183" t="s">
        <v>697</v>
      </c>
      <c r="D183" t="s">
        <v>272</v>
      </c>
      <c r="E183" t="s">
        <v>273</v>
      </c>
      <c r="F183">
        <v>82135</v>
      </c>
      <c r="G183" s="152">
        <f>VLOOKUP(F183,zdroj_vykony!$A$1:$E$1265,5,FALSE)</f>
        <v>825</v>
      </c>
      <c r="H183" s="16">
        <f>G183*'sazba bodu'!$B$2</f>
        <v>825</v>
      </c>
    </row>
    <row r="184" spans="1:8" ht="15.75" customHeight="1" x14ac:dyDescent="0.25">
      <c r="A184">
        <v>183</v>
      </c>
      <c r="B184" t="s">
        <v>3745</v>
      </c>
      <c r="C184" t="s">
        <v>417</v>
      </c>
      <c r="D184" t="s">
        <v>3777</v>
      </c>
      <c r="E184" t="s">
        <v>3778</v>
      </c>
      <c r="F184">
        <v>97111</v>
      </c>
      <c r="G184" s="152">
        <f>VLOOKUP(F184,zdroj_vykony!$A$1:$E$1265,5,FALSE)</f>
        <v>17</v>
      </c>
      <c r="H184" s="16">
        <f>G184*'sazba bodu'!$B$2</f>
        <v>17</v>
      </c>
    </row>
    <row r="185" spans="1:8" ht="15.75" customHeight="1" x14ac:dyDescent="0.25">
      <c r="A185">
        <v>184</v>
      </c>
      <c r="B185" t="s">
        <v>3745</v>
      </c>
      <c r="C185" t="s">
        <v>3779</v>
      </c>
      <c r="D185" t="s">
        <v>336</v>
      </c>
      <c r="E185" t="s">
        <v>337</v>
      </c>
      <c r="F185">
        <v>93131</v>
      </c>
      <c r="G185" s="152">
        <f>VLOOKUP(F185,zdroj_vykony!$A$1:$E$1265,5,FALSE)</f>
        <v>189</v>
      </c>
      <c r="H185" s="16">
        <f>G185*'sazba bodu'!$B$2</f>
        <v>189</v>
      </c>
    </row>
    <row r="186" spans="1:8" ht="15.75" customHeight="1" x14ac:dyDescent="0.25">
      <c r="A186">
        <v>185</v>
      </c>
      <c r="B186" t="s">
        <v>3745</v>
      </c>
      <c r="C186" t="s">
        <v>697</v>
      </c>
      <c r="D186" t="s">
        <v>3780</v>
      </c>
      <c r="E186" t="s">
        <v>496</v>
      </c>
      <c r="F186">
        <v>93267</v>
      </c>
      <c r="G186" s="152">
        <f>VLOOKUP(F186,zdroj_vykony!$A$1:$E$1265,5,FALSE)</f>
        <v>311</v>
      </c>
      <c r="H186" s="16">
        <f>G186*'sazba bodu'!$B$2</f>
        <v>311</v>
      </c>
    </row>
    <row r="187" spans="1:8" ht="15.75" customHeight="1" x14ac:dyDescent="0.25">
      <c r="A187">
        <v>186</v>
      </c>
      <c r="B187" t="s">
        <v>3745</v>
      </c>
      <c r="C187" t="s">
        <v>697</v>
      </c>
      <c r="D187" t="s">
        <v>508</v>
      </c>
      <c r="E187" t="s">
        <v>509</v>
      </c>
      <c r="F187">
        <v>82079</v>
      </c>
      <c r="G187" s="152">
        <f>VLOOKUP(F187,zdroj_vykony!$A$1:$E$1265,5,FALSE)</f>
        <v>328</v>
      </c>
      <c r="H187" s="16">
        <f>G187*'sazba bodu'!$B$2</f>
        <v>328</v>
      </c>
    </row>
    <row r="188" spans="1:8" ht="15.75" customHeight="1" x14ac:dyDescent="0.25">
      <c r="A188">
        <v>187</v>
      </c>
      <c r="B188" t="s">
        <v>3751</v>
      </c>
      <c r="C188" t="s">
        <v>1148</v>
      </c>
      <c r="D188" t="s">
        <v>209</v>
      </c>
      <c r="E188" t="s">
        <v>210</v>
      </c>
      <c r="F188">
        <v>96315</v>
      </c>
      <c r="G188" s="152">
        <f>VLOOKUP(F188,zdroj_vykony!$A$1:$E$1265,5,FALSE)</f>
        <v>25</v>
      </c>
      <c r="H188" s="16">
        <f>G188*'sazba bodu'!$B$2</f>
        <v>25</v>
      </c>
    </row>
    <row r="189" spans="1:8" ht="15.75" customHeight="1" x14ac:dyDescent="0.25">
      <c r="A189">
        <v>188</v>
      </c>
      <c r="B189" t="s">
        <v>3751</v>
      </c>
      <c r="C189" t="s">
        <v>1148</v>
      </c>
      <c r="D189" t="s">
        <v>342</v>
      </c>
      <c r="E189" t="s">
        <v>344</v>
      </c>
      <c r="F189">
        <v>96163</v>
      </c>
      <c r="G189" s="152">
        <f>VLOOKUP(F189,zdroj_vykony!$A$1:$E$1265,5,FALSE)</f>
        <v>26</v>
      </c>
      <c r="H189" s="16">
        <f>G189*'sazba bodu'!$B$2</f>
        <v>26</v>
      </c>
    </row>
    <row r="190" spans="1:8" ht="15.75" customHeight="1" x14ac:dyDescent="0.25">
      <c r="A190">
        <v>189</v>
      </c>
      <c r="B190" t="s">
        <v>3751</v>
      </c>
      <c r="C190" t="s">
        <v>1148</v>
      </c>
      <c r="D190" t="s">
        <v>345</v>
      </c>
      <c r="E190" t="s">
        <v>346</v>
      </c>
      <c r="F190">
        <v>96167</v>
      </c>
      <c r="G190" s="152">
        <f>VLOOKUP(F190,zdroj_vykony!$A$1:$E$1265,5,FALSE)</f>
        <v>65</v>
      </c>
      <c r="H190" s="16">
        <f>G190*'sazba bodu'!$B$2</f>
        <v>65</v>
      </c>
    </row>
    <row r="191" spans="1:8" ht="15.75" customHeight="1" x14ac:dyDescent="0.25">
      <c r="A191">
        <v>190</v>
      </c>
      <c r="B191" t="s">
        <v>3781</v>
      </c>
      <c r="C191" t="s">
        <v>1148</v>
      </c>
      <c r="D191" t="s">
        <v>347</v>
      </c>
      <c r="E191" t="s">
        <v>348</v>
      </c>
      <c r="F191">
        <v>22112</v>
      </c>
      <c r="G191" s="152">
        <f>VLOOKUP(F191,zdroj_vykony!$A$1:$E$1265,5,FALSE)</f>
        <v>163</v>
      </c>
      <c r="H191" s="16">
        <f>G191*'sazba bodu'!$B$2</f>
        <v>163</v>
      </c>
    </row>
    <row r="192" spans="1:8" ht="15.75" customHeight="1" x14ac:dyDescent="0.25">
      <c r="A192">
        <v>191</v>
      </c>
      <c r="B192" t="s">
        <v>3751</v>
      </c>
      <c r="C192" t="s">
        <v>1148</v>
      </c>
      <c r="D192" t="s">
        <v>350</v>
      </c>
      <c r="E192" t="s">
        <v>351</v>
      </c>
      <c r="F192">
        <v>9131</v>
      </c>
      <c r="G192" s="153">
        <f>VLOOKUP(F192,zdroj_vykony!$A$1:$E$1265,5,FALSE)</f>
        <v>30</v>
      </c>
      <c r="H192" s="16">
        <f>G192*'sazba bodu'!$B$2</f>
        <v>30</v>
      </c>
    </row>
    <row r="193" spans="1:8" ht="15.75" customHeight="1" x14ac:dyDescent="0.25">
      <c r="A193">
        <v>192</v>
      </c>
      <c r="B193" t="s">
        <v>3751</v>
      </c>
      <c r="C193" t="s">
        <v>1148</v>
      </c>
      <c r="D193" t="s">
        <v>3782</v>
      </c>
      <c r="E193" t="s">
        <v>461</v>
      </c>
      <c r="F193">
        <v>96857</v>
      </c>
      <c r="G193" s="152">
        <f>VLOOKUP(F193,zdroj_vykony!$A$1:$E$1265,5,FALSE)</f>
        <v>66</v>
      </c>
      <c r="H193" s="16">
        <f>G193*'sazba bodu'!$B$2</f>
        <v>66</v>
      </c>
    </row>
    <row r="194" spans="1:8" ht="15.75" customHeight="1" x14ac:dyDescent="0.25">
      <c r="A194">
        <v>193</v>
      </c>
      <c r="B194" t="s">
        <v>3781</v>
      </c>
      <c r="C194" t="s">
        <v>1148</v>
      </c>
      <c r="D194" t="s">
        <v>490</v>
      </c>
      <c r="E194" t="s">
        <v>491</v>
      </c>
      <c r="F194">
        <v>22117</v>
      </c>
      <c r="G194" s="152">
        <f>VLOOKUP(F194,zdroj_vykony!$A$1:$E$1265,5,FALSE)</f>
        <v>72</v>
      </c>
      <c r="H194" s="16">
        <f>G194*'sazba bodu'!$B$2</f>
        <v>72</v>
      </c>
    </row>
    <row r="195" spans="1:8" ht="15.75" customHeight="1" x14ac:dyDescent="0.25">
      <c r="A195">
        <v>194</v>
      </c>
      <c r="B195" t="s">
        <v>3751</v>
      </c>
      <c r="C195" t="s">
        <v>1148</v>
      </c>
      <c r="D195" t="s">
        <v>3783</v>
      </c>
      <c r="E195" t="s">
        <v>518</v>
      </c>
      <c r="F195">
        <v>96321</v>
      </c>
      <c r="G195" s="152">
        <f>VLOOKUP(F195,zdroj_vykony!$A$1:$E$1265,5,FALSE)</f>
        <v>24</v>
      </c>
      <c r="H195" s="16">
        <f>G195*'sazba bodu'!$B$2</f>
        <v>24</v>
      </c>
    </row>
    <row r="196" spans="1:8" ht="15.75" customHeight="1" x14ac:dyDescent="0.25">
      <c r="A196">
        <v>195</v>
      </c>
      <c r="B196" t="s">
        <v>3781</v>
      </c>
      <c r="C196" t="s">
        <v>417</v>
      </c>
      <c r="D196" t="s">
        <v>107</v>
      </c>
      <c r="E196" t="s">
        <v>109</v>
      </c>
      <c r="F196">
        <v>22214</v>
      </c>
      <c r="G196" s="152">
        <f>VLOOKUP(F196,zdroj_vykony!$A$1:$E$1265,5,FALSE)</f>
        <v>137</v>
      </c>
      <c r="H196" s="16">
        <f>G196*'sazba bodu'!$B$2</f>
        <v>137</v>
      </c>
    </row>
    <row r="197" spans="1:8" ht="15.75" customHeight="1" x14ac:dyDescent="0.25">
      <c r="A197">
        <v>196</v>
      </c>
      <c r="B197" t="s">
        <v>3781</v>
      </c>
      <c r="C197" t="s">
        <v>417</v>
      </c>
      <c r="D197" t="s">
        <v>110</v>
      </c>
      <c r="E197" t="s">
        <v>111</v>
      </c>
      <c r="F197">
        <v>22347</v>
      </c>
      <c r="G197" s="152">
        <f>VLOOKUP(F197,zdroj_vykony!$A$1:$E$1265,5,FALSE)</f>
        <v>1212</v>
      </c>
      <c r="H197" s="16">
        <f>G197*'sazba bodu'!$B$2</f>
        <v>1212</v>
      </c>
    </row>
    <row r="198" spans="1:8" ht="15.75" customHeight="1" x14ac:dyDescent="0.25">
      <c r="A198">
        <v>197</v>
      </c>
      <c r="B198" t="s">
        <v>3784</v>
      </c>
      <c r="C198" t="s">
        <v>417</v>
      </c>
      <c r="D198" t="s">
        <v>61</v>
      </c>
      <c r="E198" t="s">
        <v>63</v>
      </c>
      <c r="F198">
        <v>96157</v>
      </c>
      <c r="G198" s="152">
        <f>VLOOKUP(F198,zdroj_vykony!$A$1:$E$1265,5,FALSE)</f>
        <v>354</v>
      </c>
      <c r="H198" s="16">
        <f>G198*'sazba bodu'!$B$2</f>
        <v>354</v>
      </c>
    </row>
    <row r="199" spans="1:8" ht="15.75" customHeight="1" x14ac:dyDescent="0.25">
      <c r="A199">
        <v>198</v>
      </c>
      <c r="B199" t="s">
        <v>3784</v>
      </c>
      <c r="C199" t="s">
        <v>417</v>
      </c>
      <c r="D199" t="s">
        <v>112</v>
      </c>
      <c r="E199" t="s">
        <v>113</v>
      </c>
      <c r="F199">
        <v>96813</v>
      </c>
      <c r="G199" s="152">
        <f>VLOOKUP(F199,zdroj_vykony!$A$1:$E$1265,5,FALSE)</f>
        <v>181</v>
      </c>
      <c r="H199" s="16">
        <f>G199*'sazba bodu'!$B$2</f>
        <v>181</v>
      </c>
    </row>
    <row r="200" spans="1:8" ht="15.75" customHeight="1" x14ac:dyDescent="0.25">
      <c r="A200">
        <v>199</v>
      </c>
      <c r="B200" t="s">
        <v>3784</v>
      </c>
      <c r="C200" t="s">
        <v>417</v>
      </c>
      <c r="D200" t="s">
        <v>114</v>
      </c>
      <c r="E200" t="s">
        <v>115</v>
      </c>
      <c r="F200">
        <v>96215</v>
      </c>
      <c r="G200" s="152">
        <f>VLOOKUP(F200,zdroj_vykony!$A$1:$E$1265,5,FALSE)</f>
        <v>346</v>
      </c>
      <c r="H200" s="16">
        <f>G200*'sazba bodu'!$B$2</f>
        <v>346</v>
      </c>
    </row>
    <row r="201" spans="1:8" ht="15.75" customHeight="1" x14ac:dyDescent="0.25">
      <c r="A201">
        <v>200</v>
      </c>
      <c r="B201" t="s">
        <v>3784</v>
      </c>
      <c r="C201" t="s">
        <v>417</v>
      </c>
      <c r="D201" t="s">
        <v>121</v>
      </c>
      <c r="E201" t="s">
        <v>121</v>
      </c>
      <c r="F201">
        <v>96621</v>
      </c>
      <c r="G201" s="152">
        <f>VLOOKUP(F201,zdroj_vykony!$A$1:$E$1265,5,FALSE)</f>
        <v>77</v>
      </c>
      <c r="H201" s="16">
        <f>G201*'sazba bodu'!$B$2</f>
        <v>77</v>
      </c>
    </row>
    <row r="202" spans="1:8" ht="15.75" customHeight="1" x14ac:dyDescent="0.25">
      <c r="A202">
        <v>201</v>
      </c>
      <c r="B202" t="s">
        <v>3784</v>
      </c>
      <c r="C202" t="s">
        <v>417</v>
      </c>
      <c r="D202" t="s">
        <v>3785</v>
      </c>
      <c r="E202" t="s">
        <v>203</v>
      </c>
      <c r="F202">
        <v>96515</v>
      </c>
      <c r="G202" s="152">
        <f>VLOOKUP(F202,zdroj_vykony!$A$1:$E$1265,5,FALSE)</f>
        <v>254</v>
      </c>
      <c r="H202" s="16">
        <f>G202*'sazba bodu'!$B$2</f>
        <v>254</v>
      </c>
    </row>
    <row r="203" spans="1:8" ht="15.75" customHeight="1" x14ac:dyDescent="0.25">
      <c r="A203">
        <v>202</v>
      </c>
      <c r="B203" t="s">
        <v>3784</v>
      </c>
      <c r="C203" t="s">
        <v>417</v>
      </c>
      <c r="D203" t="s">
        <v>224</v>
      </c>
      <c r="E203" t="s">
        <v>225</v>
      </c>
      <c r="F203">
        <v>96191</v>
      </c>
      <c r="G203" s="152">
        <f>VLOOKUP(F203,zdroj_vykony!$A$1:$E$1265,5,FALSE)</f>
        <v>592</v>
      </c>
      <c r="H203" s="16">
        <f>G203*'sazba bodu'!$B$2</f>
        <v>592</v>
      </c>
    </row>
    <row r="204" spans="1:8" ht="15.75" customHeight="1" x14ac:dyDescent="0.25">
      <c r="A204">
        <v>203</v>
      </c>
      <c r="B204" t="s">
        <v>3784</v>
      </c>
      <c r="C204" t="s">
        <v>417</v>
      </c>
      <c r="D204" t="s">
        <v>238</v>
      </c>
      <c r="E204" t="s">
        <v>239</v>
      </c>
      <c r="F204">
        <v>96325</v>
      </c>
      <c r="G204" s="152">
        <f>VLOOKUP(F204,zdroj_vykony!$A$1:$E$1265,5,FALSE)</f>
        <v>217</v>
      </c>
      <c r="H204" s="16">
        <f>G204*'sazba bodu'!$B$2</f>
        <v>217</v>
      </c>
    </row>
    <row r="205" spans="1:8" ht="15.75" customHeight="1" x14ac:dyDescent="0.25">
      <c r="A205">
        <v>204</v>
      </c>
      <c r="B205" t="s">
        <v>3784</v>
      </c>
      <c r="C205" t="s">
        <v>417</v>
      </c>
      <c r="D205" t="s">
        <v>314</v>
      </c>
      <c r="E205" t="s">
        <v>315</v>
      </c>
      <c r="F205">
        <v>96623</v>
      </c>
      <c r="G205" s="152">
        <f>VLOOKUP(F205,zdroj_vykony!$A$1:$E$1265,5,FALSE)</f>
        <v>84</v>
      </c>
      <c r="H205" s="16">
        <f>G205*'sazba bodu'!$B$2</f>
        <v>84</v>
      </c>
    </row>
    <row r="206" spans="1:8" ht="15.75" customHeight="1" x14ac:dyDescent="0.25">
      <c r="A206">
        <v>205</v>
      </c>
      <c r="B206" t="s">
        <v>3784</v>
      </c>
      <c r="C206" t="s">
        <v>417</v>
      </c>
      <c r="D206" t="s">
        <v>436</v>
      </c>
      <c r="E206" t="s">
        <v>437</v>
      </c>
      <c r="F206">
        <v>96273</v>
      </c>
      <c r="G206" s="152">
        <f>VLOOKUP(F206,zdroj_vykony!$A$1:$E$1265,5,FALSE)</f>
        <v>319</v>
      </c>
      <c r="H206" s="16">
        <f>G206*'sazba bodu'!$B$2</f>
        <v>319</v>
      </c>
    </row>
    <row r="207" spans="1:8" ht="15.75" customHeight="1" x14ac:dyDescent="0.25">
      <c r="A207">
        <v>206</v>
      </c>
      <c r="B207" t="s">
        <v>3784</v>
      </c>
      <c r="C207" t="s">
        <v>417</v>
      </c>
      <c r="D207" t="s">
        <v>444</v>
      </c>
      <c r="E207" t="s">
        <v>445</v>
      </c>
      <c r="F207">
        <v>96199</v>
      </c>
      <c r="G207" s="152">
        <f>VLOOKUP(F207,zdroj_vykony!$A$1:$E$1265,5,FALSE)</f>
        <v>736</v>
      </c>
      <c r="H207" s="16">
        <f>G207*'sazba bodu'!$B$2</f>
        <v>736</v>
      </c>
    </row>
    <row r="208" spans="1:8" ht="15.75" customHeight="1" x14ac:dyDescent="0.25">
      <c r="A208">
        <v>207</v>
      </c>
      <c r="B208" t="s">
        <v>3745</v>
      </c>
      <c r="C208" t="s">
        <v>1329</v>
      </c>
      <c r="D208" t="s">
        <v>3786</v>
      </c>
      <c r="E208" t="s">
        <v>3787</v>
      </c>
      <c r="F208">
        <v>99151</v>
      </c>
      <c r="G208" s="152">
        <f>VLOOKUP(F208,zdroj_vykony!$A$1:$E$1265,5,FALSE)</f>
        <v>449</v>
      </c>
      <c r="H208" s="16">
        <f>G208*'sazba bodu'!$B$2</f>
        <v>449</v>
      </c>
    </row>
    <row r="209" spans="1:8" ht="15.75" customHeight="1" x14ac:dyDescent="0.25">
      <c r="A209">
        <v>208</v>
      </c>
      <c r="B209" t="s">
        <v>3784</v>
      </c>
      <c r="C209" t="s">
        <v>417</v>
      </c>
      <c r="D209" t="s">
        <v>446</v>
      </c>
      <c r="E209" t="s">
        <v>447</v>
      </c>
      <c r="F209">
        <v>96211</v>
      </c>
      <c r="G209" s="152">
        <f>VLOOKUP(F209,zdroj_vykony!$A$1:$E$1265,5,FALSE)</f>
        <v>869</v>
      </c>
      <c r="H209" s="16">
        <f>G209*'sazba bodu'!$B$2</f>
        <v>869</v>
      </c>
    </row>
    <row r="210" spans="1:8" ht="15.75" customHeight="1" x14ac:dyDescent="0.25">
      <c r="A210">
        <v>209</v>
      </c>
      <c r="B210" t="s">
        <v>3745</v>
      </c>
      <c r="C210" t="s">
        <v>1148</v>
      </c>
      <c r="D210" t="s">
        <v>3788</v>
      </c>
      <c r="E210" t="s">
        <v>162</v>
      </c>
      <c r="F210">
        <v>81627</v>
      </c>
      <c r="G210" s="152">
        <f>VLOOKUP(F210,zdroj_vykony!$A$1:$E$1265,5,FALSE)</f>
        <v>45</v>
      </c>
      <c r="H210" s="16">
        <f>G210*'sazba bodu'!$B$2</f>
        <v>45</v>
      </c>
    </row>
    <row r="211" spans="1:8" ht="15.75" customHeight="1" x14ac:dyDescent="0.25">
      <c r="A211">
        <v>210</v>
      </c>
      <c r="B211" t="s">
        <v>3784</v>
      </c>
      <c r="C211" t="s">
        <v>417</v>
      </c>
      <c r="D211" t="s">
        <v>515</v>
      </c>
      <c r="E211" t="s">
        <v>516</v>
      </c>
      <c r="F211">
        <v>96617</v>
      </c>
      <c r="G211" s="152">
        <f>VLOOKUP(F211,zdroj_vykony!$A$1:$E$1265,5,FALSE)</f>
        <v>55</v>
      </c>
      <c r="H211" s="16">
        <f>G211*'sazba bodu'!$B$2</f>
        <v>55</v>
      </c>
    </row>
    <row r="212" spans="1:8" ht="15.75" customHeight="1" x14ac:dyDescent="0.25">
      <c r="A212">
        <v>211</v>
      </c>
      <c r="B212" t="s">
        <v>3745</v>
      </c>
      <c r="C212" t="s">
        <v>697</v>
      </c>
      <c r="D212" t="s">
        <v>195</v>
      </c>
      <c r="E212" t="s">
        <v>196</v>
      </c>
      <c r="F212">
        <v>91153</v>
      </c>
      <c r="G212" s="152">
        <f>VLOOKUP(F212,zdroj_vykony!$A$1:$E$1265,5,FALSE)</f>
        <v>149</v>
      </c>
      <c r="H212" s="16">
        <f>G212*'sazba bodu'!$B$2</f>
        <v>149</v>
      </c>
    </row>
    <row r="213" spans="1:8" ht="15.75" customHeight="1" x14ac:dyDescent="0.25">
      <c r="A213">
        <v>212</v>
      </c>
      <c r="B213" t="s">
        <v>3745</v>
      </c>
      <c r="C213" t="s">
        <v>697</v>
      </c>
      <c r="D213" t="s">
        <v>91</v>
      </c>
      <c r="E213" t="s">
        <v>92</v>
      </c>
      <c r="F213">
        <v>91499</v>
      </c>
      <c r="G213" s="152">
        <f>VLOOKUP(F213,zdroj_vykony!$A$1:$E$1265,5,FALSE)</f>
        <v>956</v>
      </c>
      <c r="H213" s="16">
        <f>G213*'sazba bodu'!$B$2</f>
        <v>956</v>
      </c>
    </row>
    <row r="214" spans="1:8" ht="15.75" customHeight="1" x14ac:dyDescent="0.25">
      <c r="A214">
        <v>213</v>
      </c>
      <c r="B214" t="s">
        <v>3781</v>
      </c>
      <c r="C214" t="s">
        <v>417</v>
      </c>
      <c r="D214" t="s">
        <v>450</v>
      </c>
      <c r="E214" t="s">
        <v>451</v>
      </c>
      <c r="F214">
        <v>22133</v>
      </c>
      <c r="G214" s="152">
        <f>VLOOKUP(F214,zdroj_vykony!$A$1:$E$1265,5,FALSE)</f>
        <v>115</v>
      </c>
      <c r="H214" s="16">
        <f>G214*'sazba bodu'!$B$2</f>
        <v>115</v>
      </c>
    </row>
    <row r="215" spans="1:8" ht="15.75" customHeight="1" x14ac:dyDescent="0.25">
      <c r="A215">
        <v>214</v>
      </c>
      <c r="B215" t="s">
        <v>3745</v>
      </c>
      <c r="C215" t="s">
        <v>697</v>
      </c>
      <c r="D215" t="s">
        <v>95</v>
      </c>
      <c r="E215" t="s">
        <v>3789</v>
      </c>
      <c r="F215">
        <v>91197</v>
      </c>
      <c r="G215" s="152">
        <f>VLOOKUP(F215,zdroj_vykony!$A$1:$E$1265,5,FALSE)</f>
        <v>1038</v>
      </c>
      <c r="H215" s="16">
        <f>G215*'sazba bodu'!$B$2</f>
        <v>1038</v>
      </c>
    </row>
    <row r="216" spans="1:8" ht="15.75" customHeight="1" x14ac:dyDescent="0.25">
      <c r="A216">
        <v>215</v>
      </c>
      <c r="B216" t="s">
        <v>3751</v>
      </c>
      <c r="C216" t="s">
        <v>3790</v>
      </c>
      <c r="D216" t="s">
        <v>3791</v>
      </c>
      <c r="E216" t="s">
        <v>3792</v>
      </c>
      <c r="F216">
        <v>96321</v>
      </c>
      <c r="G216" s="152">
        <f>VLOOKUP(F216,zdroj_vykony!$A$1:$E$1265,5,FALSE)</f>
        <v>24</v>
      </c>
      <c r="H216" s="16">
        <f>G216*'sazba bodu'!$B$2</f>
        <v>24</v>
      </c>
    </row>
    <row r="217" spans="1:8" ht="15.75" customHeight="1" x14ac:dyDescent="0.25">
      <c r="A217">
        <v>216</v>
      </c>
      <c r="B217" t="s">
        <v>3745</v>
      </c>
      <c r="C217" t="s">
        <v>1329</v>
      </c>
      <c r="D217" t="s">
        <v>230</v>
      </c>
      <c r="E217" t="s">
        <v>231</v>
      </c>
      <c r="F217">
        <v>92135</v>
      </c>
      <c r="G217" s="152">
        <f>VLOOKUP(F217,zdroj_vykony!$A$1:$E$1265,5,FALSE)</f>
        <v>429</v>
      </c>
      <c r="H217" s="16">
        <f>G217*'sazba bodu'!$B$2</f>
        <v>429</v>
      </c>
    </row>
    <row r="218" spans="1:8" ht="15.75" customHeight="1" x14ac:dyDescent="0.25">
      <c r="A218">
        <v>217</v>
      </c>
      <c r="B218" t="s">
        <v>3751</v>
      </c>
      <c r="C218" t="s">
        <v>1148</v>
      </c>
      <c r="D218" t="s">
        <v>469</v>
      </c>
      <c r="E218" t="s">
        <v>470</v>
      </c>
      <c r="F218">
        <v>9133</v>
      </c>
      <c r="G218" s="153">
        <f>VLOOKUP(F218,zdroj_vykony!$A$1:$E$1265,5,FALSE)</f>
        <v>28</v>
      </c>
      <c r="H218" s="16">
        <f>G218*'sazba bodu'!$B$2</f>
        <v>28</v>
      </c>
    </row>
    <row r="219" spans="1:8" ht="15.75" customHeight="1" x14ac:dyDescent="0.25">
      <c r="A219">
        <v>218</v>
      </c>
      <c r="B219" t="s">
        <v>3745</v>
      </c>
      <c r="C219" t="s">
        <v>1329</v>
      </c>
      <c r="D219" t="s">
        <v>207</v>
      </c>
      <c r="E219" t="s">
        <v>208</v>
      </c>
      <c r="F219">
        <v>81211</v>
      </c>
      <c r="G219" s="152">
        <f>VLOOKUP(F219,zdroj_vykony!$A$1:$E$1265,5,FALSE)</f>
        <v>13</v>
      </c>
      <c r="H219" s="16">
        <f>G219*'sazba bodu'!$B$2</f>
        <v>13</v>
      </c>
    </row>
    <row r="220" spans="1:8" ht="15.75" customHeight="1" x14ac:dyDescent="0.25">
      <c r="A220">
        <v>219</v>
      </c>
      <c r="B220" t="s">
        <v>3745</v>
      </c>
      <c r="C220" t="s">
        <v>1329</v>
      </c>
      <c r="D220" t="s">
        <v>3793</v>
      </c>
      <c r="E220" t="s">
        <v>449</v>
      </c>
      <c r="F220">
        <v>81395</v>
      </c>
      <c r="G220" s="152">
        <f>VLOOKUP(F220,zdroj_vykony!$A$1:$E$1265,5,FALSE)</f>
        <v>355</v>
      </c>
      <c r="H220" s="16">
        <f>G220*'sazba bodu'!$B$2</f>
        <v>355</v>
      </c>
    </row>
    <row r="221" spans="1:8" ht="15.75" customHeight="1" x14ac:dyDescent="0.25">
      <c r="A221">
        <v>220</v>
      </c>
      <c r="B221" t="s">
        <v>3745</v>
      </c>
      <c r="C221" t="s">
        <v>1329</v>
      </c>
      <c r="D221" t="s">
        <v>3794</v>
      </c>
      <c r="E221" t="s">
        <v>129</v>
      </c>
      <c r="F221">
        <v>91397</v>
      </c>
      <c r="G221" s="152">
        <f>VLOOKUP(F221,zdroj_vykony!$A$1:$E$1265,5,FALSE)</f>
        <v>1223</v>
      </c>
      <c r="H221" s="16">
        <f>G221*'sazba bodu'!$B$2</f>
        <v>1223</v>
      </c>
    </row>
    <row r="222" spans="1:8" ht="15.75" customHeight="1" x14ac:dyDescent="0.25">
      <c r="A222">
        <v>221</v>
      </c>
      <c r="B222" t="s">
        <v>3745</v>
      </c>
      <c r="C222" t="s">
        <v>697</v>
      </c>
      <c r="D222" t="s">
        <v>3795</v>
      </c>
      <c r="E222" t="s">
        <v>88</v>
      </c>
      <c r="F222">
        <v>82077</v>
      </c>
      <c r="G222" s="152">
        <f>VLOOKUP(F222,zdroj_vykony!$A$1:$E$1265,5,FALSE)</f>
        <v>347</v>
      </c>
      <c r="H222" s="16">
        <f>G222*'sazba bodu'!$B$2</f>
        <v>347</v>
      </c>
    </row>
    <row r="223" spans="1:8" ht="15.75" customHeight="1" x14ac:dyDescent="0.25">
      <c r="A223" s="154">
        <v>222</v>
      </c>
      <c r="B223" s="154" t="s">
        <v>3751</v>
      </c>
      <c r="C223" s="154" t="s">
        <v>1148</v>
      </c>
      <c r="D223" s="154" t="s">
        <v>3796</v>
      </c>
      <c r="E223" s="154" t="s">
        <v>463</v>
      </c>
      <c r="F223" s="154">
        <v>96523</v>
      </c>
      <c r="G223" s="155">
        <f>VLOOKUP(F223,zdroj_vykony!$A$1:$E$1265,5,FALSE)</f>
        <v>47</v>
      </c>
      <c r="H223" s="156">
        <f>G223*'sazba bodu'!$B$2</f>
        <v>47</v>
      </c>
    </row>
    <row r="224" spans="1:8" ht="15.75" customHeight="1" x14ac:dyDescent="0.25">
      <c r="A224" s="154">
        <v>223</v>
      </c>
      <c r="B224" s="154" t="s">
        <v>3751</v>
      </c>
      <c r="C224" s="154" t="s">
        <v>1148</v>
      </c>
      <c r="D224" s="154" t="s">
        <v>3797</v>
      </c>
      <c r="E224" s="154" t="s">
        <v>3798</v>
      </c>
      <c r="F224" s="154">
        <v>96321</v>
      </c>
      <c r="G224" s="155">
        <f>VLOOKUP(F224,zdroj_vykony!$A$1:$E$1265,5,FALSE)</f>
        <v>24</v>
      </c>
      <c r="H224" s="156">
        <f>G224*'sazba bodu'!$B$2</f>
        <v>24</v>
      </c>
    </row>
    <row r="225" spans="1:8" ht="15.75" customHeight="1" x14ac:dyDescent="0.25">
      <c r="A225" s="52">
        <v>1001</v>
      </c>
      <c r="B225" s="52" t="s">
        <v>696</v>
      </c>
      <c r="C225" s="52" t="s">
        <v>697</v>
      </c>
      <c r="D225" t="s">
        <v>698</v>
      </c>
      <c r="E225" t="s">
        <v>700</v>
      </c>
      <c r="F225">
        <v>91237</v>
      </c>
      <c r="G225" s="30">
        <f>VLOOKUP(F225,zdroj_vykony!$A$1:$E$1258,5,FALSE)</f>
        <v>823</v>
      </c>
      <c r="H225" s="16">
        <f>G225*'sazba bodu'!$B$3</f>
        <v>823</v>
      </c>
    </row>
    <row r="226" spans="1:8" ht="15.75" customHeight="1" x14ac:dyDescent="0.25">
      <c r="A226" s="52">
        <v>1002</v>
      </c>
      <c r="B226" s="52" t="s">
        <v>696</v>
      </c>
      <c r="C226" s="52" t="s">
        <v>697</v>
      </c>
      <c r="D226" t="s">
        <v>701</v>
      </c>
      <c r="E226" t="s">
        <v>702</v>
      </c>
      <c r="F226">
        <v>91235</v>
      </c>
      <c r="G226" s="30">
        <f>VLOOKUP(F226,zdroj_vykony!$A$1:$E$1258,5,FALSE)</f>
        <v>576</v>
      </c>
      <c r="H226" s="16">
        <f>G226*'sazba bodu'!$B$3</f>
        <v>576</v>
      </c>
    </row>
    <row r="227" spans="1:8" ht="15.75" customHeight="1" x14ac:dyDescent="0.25">
      <c r="A227" s="52">
        <v>1003</v>
      </c>
      <c r="B227" s="52" t="s">
        <v>696</v>
      </c>
      <c r="C227" s="52" t="s">
        <v>697</v>
      </c>
      <c r="D227" t="s">
        <v>703</v>
      </c>
      <c r="E227" t="s">
        <v>704</v>
      </c>
      <c r="F227">
        <v>91235</v>
      </c>
      <c r="G227" s="30">
        <f>VLOOKUP(F227,zdroj_vykony!$A$1:$E$1258,5,FALSE)</f>
        <v>576</v>
      </c>
      <c r="H227" s="16">
        <f>G227*'sazba bodu'!$B$3</f>
        <v>576</v>
      </c>
    </row>
    <row r="228" spans="1:8" ht="15.75" customHeight="1" x14ac:dyDescent="0.25">
      <c r="A228" s="52">
        <v>1004</v>
      </c>
      <c r="B228" s="52" t="s">
        <v>696</v>
      </c>
      <c r="C228" s="52" t="s">
        <v>697</v>
      </c>
      <c r="D228" t="s">
        <v>708</v>
      </c>
      <c r="E228" t="s">
        <v>709</v>
      </c>
      <c r="F228">
        <v>91237</v>
      </c>
      <c r="G228" s="30">
        <f>VLOOKUP(F228,zdroj_vykony!$A$1:$E$1258,5,FALSE)</f>
        <v>823</v>
      </c>
      <c r="H228" s="16">
        <f>G228*'sazba bodu'!$B$3</f>
        <v>823</v>
      </c>
    </row>
    <row r="229" spans="1:8" ht="15.75" customHeight="1" x14ac:dyDescent="0.25">
      <c r="A229" s="52">
        <v>1005</v>
      </c>
      <c r="B229" s="52" t="s">
        <v>705</v>
      </c>
      <c r="C229" s="52" t="s">
        <v>697</v>
      </c>
      <c r="D229" t="s">
        <v>710</v>
      </c>
      <c r="E229" t="s">
        <v>711</v>
      </c>
      <c r="F229">
        <v>91197</v>
      </c>
      <c r="G229" s="30">
        <f>VLOOKUP(F229,zdroj_vykony!$A$1:$E$1258,5,FALSE)</f>
        <v>1038</v>
      </c>
      <c r="H229" s="16">
        <f>G229*'sazba bodu'!$B$3</f>
        <v>1038</v>
      </c>
    </row>
    <row r="230" spans="1:8" ht="15.75" customHeight="1" x14ac:dyDescent="0.25">
      <c r="A230" s="52">
        <v>1006</v>
      </c>
      <c r="B230" s="52" t="s">
        <v>713</v>
      </c>
      <c r="C230" s="52" t="s">
        <v>697</v>
      </c>
      <c r="D230" t="s">
        <v>715</v>
      </c>
      <c r="E230" t="s">
        <v>717</v>
      </c>
      <c r="F230">
        <v>91177</v>
      </c>
      <c r="G230" s="30">
        <f>VLOOKUP(F230,zdroj_vykony!$A$1:$E$1258,5,FALSE)</f>
        <v>480</v>
      </c>
      <c r="H230" s="16">
        <f>G230*'sazba bodu'!$B$3</f>
        <v>480</v>
      </c>
    </row>
    <row r="231" spans="1:8" ht="15.75" customHeight="1" x14ac:dyDescent="0.25">
      <c r="A231" s="52">
        <v>1007</v>
      </c>
      <c r="B231" s="52" t="s">
        <v>713</v>
      </c>
      <c r="C231" s="52" t="s">
        <v>697</v>
      </c>
      <c r="D231" t="s">
        <v>718</v>
      </c>
      <c r="E231" t="s">
        <v>719</v>
      </c>
      <c r="F231">
        <v>91179</v>
      </c>
      <c r="G231" s="30">
        <f>VLOOKUP(F231,zdroj_vykony!$A$1:$E$1258,5,FALSE)</f>
        <v>480</v>
      </c>
      <c r="H231" s="16">
        <f>G231*'sazba bodu'!$B$3</f>
        <v>480</v>
      </c>
    </row>
    <row r="232" spans="1:8" ht="15.75" customHeight="1" x14ac:dyDescent="0.25">
      <c r="A232" s="52">
        <v>1008</v>
      </c>
      <c r="B232" s="52" t="s">
        <v>713</v>
      </c>
      <c r="C232" s="52" t="s">
        <v>697</v>
      </c>
      <c r="D232" t="s">
        <v>720</v>
      </c>
      <c r="E232" t="s">
        <v>721</v>
      </c>
      <c r="F232">
        <v>91181</v>
      </c>
      <c r="G232" s="30">
        <f>VLOOKUP(F232,zdroj_vykony!$A$1:$E$1258,5,FALSE)</f>
        <v>609</v>
      </c>
      <c r="H232" s="16">
        <f>G232*'sazba bodu'!$B$3</f>
        <v>609</v>
      </c>
    </row>
    <row r="233" spans="1:8" ht="15.75" customHeight="1" x14ac:dyDescent="0.25">
      <c r="A233" s="52">
        <v>1009</v>
      </c>
      <c r="B233" s="52" t="s">
        <v>713</v>
      </c>
      <c r="C233" s="52" t="s">
        <v>697</v>
      </c>
      <c r="D233" t="s">
        <v>722</v>
      </c>
      <c r="E233" t="s">
        <v>723</v>
      </c>
      <c r="F233">
        <v>91183</v>
      </c>
      <c r="G233" s="30">
        <f>VLOOKUP(F233,zdroj_vykony!$A$1:$E$1258,5,FALSE)</f>
        <v>480</v>
      </c>
      <c r="H233" s="16">
        <f>G233*'sazba bodu'!$B$3</f>
        <v>480</v>
      </c>
    </row>
    <row r="234" spans="1:8" ht="15.75" customHeight="1" x14ac:dyDescent="0.25">
      <c r="A234" s="52">
        <v>1010</v>
      </c>
      <c r="B234" s="52" t="s">
        <v>713</v>
      </c>
      <c r="C234" s="52" t="s">
        <v>697</v>
      </c>
      <c r="D234" t="s">
        <v>724</v>
      </c>
      <c r="E234" t="s">
        <v>725</v>
      </c>
      <c r="F234">
        <v>91185</v>
      </c>
      <c r="G234" s="30">
        <f>VLOOKUP(F234,zdroj_vykony!$A$1:$E$1258,5,FALSE)</f>
        <v>413</v>
      </c>
      <c r="H234" s="16">
        <f>G234*'sazba bodu'!$B$3</f>
        <v>413</v>
      </c>
    </row>
    <row r="235" spans="1:8" ht="15.75" customHeight="1" x14ac:dyDescent="0.25">
      <c r="A235" s="52">
        <v>1011</v>
      </c>
      <c r="B235" s="52" t="s">
        <v>713</v>
      </c>
      <c r="C235" s="52" t="s">
        <v>697</v>
      </c>
      <c r="D235" t="s">
        <v>726</v>
      </c>
      <c r="E235" t="s">
        <v>727</v>
      </c>
      <c r="F235">
        <v>91187</v>
      </c>
      <c r="G235" s="30">
        <f>VLOOKUP(F235,zdroj_vykony!$A$1:$E$1258,5,FALSE)</f>
        <v>413</v>
      </c>
      <c r="H235" s="16">
        <f>G235*'sazba bodu'!$B$3</f>
        <v>413</v>
      </c>
    </row>
    <row r="236" spans="1:8" ht="15.75" customHeight="1" x14ac:dyDescent="0.25">
      <c r="A236" s="52">
        <v>1012</v>
      </c>
      <c r="B236" s="52" t="s">
        <v>713</v>
      </c>
      <c r="C236" s="52" t="s">
        <v>697</v>
      </c>
      <c r="D236" t="s">
        <v>714</v>
      </c>
      <c r="E236" t="s">
        <v>714</v>
      </c>
      <c r="F236">
        <v>91239</v>
      </c>
      <c r="G236" s="30">
        <f>VLOOKUP(F236,zdroj_vykony!$A$1:$E$1258,5,FALSE)</f>
        <v>854</v>
      </c>
      <c r="H236" s="16">
        <f>G236*'sazba bodu'!$B$3</f>
        <v>854</v>
      </c>
    </row>
    <row r="237" spans="1:8" ht="15.75" customHeight="1" x14ac:dyDescent="0.25">
      <c r="A237" s="52">
        <v>1013</v>
      </c>
      <c r="B237" s="52" t="s">
        <v>713</v>
      </c>
      <c r="C237" s="52" t="s">
        <v>697</v>
      </c>
      <c r="D237" t="s">
        <v>728</v>
      </c>
      <c r="E237" t="s">
        <v>729</v>
      </c>
      <c r="F237">
        <v>91485</v>
      </c>
      <c r="G237" s="30">
        <f>VLOOKUP(F237,zdroj_vykony!$A$1:$E$1258,5,FALSE)</f>
        <v>265</v>
      </c>
      <c r="H237" s="16">
        <f>G237*'sazba bodu'!$B$3</f>
        <v>265</v>
      </c>
    </row>
    <row r="238" spans="1:8" ht="15.75" customHeight="1" x14ac:dyDescent="0.25">
      <c r="A238" s="52">
        <v>1014</v>
      </c>
      <c r="B238" s="52" t="s">
        <v>713</v>
      </c>
      <c r="C238" s="52" t="s">
        <v>697</v>
      </c>
      <c r="D238" t="s">
        <v>730</v>
      </c>
      <c r="E238" t="s">
        <v>731</v>
      </c>
      <c r="F238">
        <v>91147</v>
      </c>
      <c r="G238" s="30">
        <f>VLOOKUP(F238,zdroj_vykony!$A$1:$E$1258,5,FALSE)</f>
        <v>227</v>
      </c>
      <c r="H238" s="16">
        <f>G238*'sazba bodu'!$B$3</f>
        <v>227</v>
      </c>
    </row>
    <row r="239" spans="1:8" ht="15.75" customHeight="1" x14ac:dyDescent="0.25">
      <c r="A239" s="52">
        <v>1015</v>
      </c>
      <c r="B239" s="52" t="s">
        <v>713</v>
      </c>
      <c r="C239" s="52" t="s">
        <v>697</v>
      </c>
      <c r="D239" t="s">
        <v>64</v>
      </c>
      <c r="E239" t="s">
        <v>66</v>
      </c>
      <c r="F239">
        <v>91495</v>
      </c>
      <c r="G239" s="30">
        <f>VLOOKUP(F239,zdroj_vykony!$A$1:$E$1258,5,FALSE)</f>
        <v>601</v>
      </c>
      <c r="H239" s="16">
        <f>G239*'sazba bodu'!$B$3</f>
        <v>601</v>
      </c>
    </row>
    <row r="240" spans="1:8" ht="15.75" customHeight="1" x14ac:dyDescent="0.25">
      <c r="A240" s="52">
        <v>1016</v>
      </c>
      <c r="B240" s="52" t="s">
        <v>713</v>
      </c>
      <c r="C240" s="52" t="s">
        <v>697</v>
      </c>
      <c r="D240" t="s">
        <v>89</v>
      </c>
      <c r="E240" t="s">
        <v>90</v>
      </c>
      <c r="F240">
        <v>91499</v>
      </c>
      <c r="G240" s="30">
        <f>VLOOKUP(F240,zdroj_vykony!$A$1:$E$1258,5,FALSE)</f>
        <v>956</v>
      </c>
      <c r="H240" s="16">
        <f>G240*'sazba bodu'!$B$3</f>
        <v>956</v>
      </c>
    </row>
    <row r="241" spans="1:8" ht="15.75" customHeight="1" x14ac:dyDescent="0.25">
      <c r="A241" s="52">
        <v>1017</v>
      </c>
      <c r="B241" s="52" t="s">
        <v>713</v>
      </c>
      <c r="C241" s="52" t="s">
        <v>697</v>
      </c>
      <c r="D241" t="s">
        <v>93</v>
      </c>
      <c r="E241" t="s">
        <v>94</v>
      </c>
      <c r="F241">
        <v>91329</v>
      </c>
      <c r="G241" s="30">
        <f>VLOOKUP(F241,zdroj_vykony!$A$1:$E$1258,5,FALSE)</f>
        <v>202</v>
      </c>
      <c r="H241" s="16">
        <f>G241*'sazba bodu'!$B$3</f>
        <v>202</v>
      </c>
    </row>
    <row r="242" spans="1:8" ht="15.75" customHeight="1" x14ac:dyDescent="0.25">
      <c r="A242" s="52">
        <v>1018</v>
      </c>
      <c r="B242" s="52" t="s">
        <v>734</v>
      </c>
      <c r="C242" s="52" t="s">
        <v>697</v>
      </c>
      <c r="D242" t="s">
        <v>742</v>
      </c>
      <c r="E242" t="s">
        <v>3799</v>
      </c>
      <c r="F242">
        <v>82097</v>
      </c>
      <c r="G242" s="30">
        <f>VLOOKUP(F242,zdroj_vykony!$A$1:$E$1258,5,FALSE)</f>
        <v>377</v>
      </c>
      <c r="H242" s="16">
        <f>G242*'sazba bodu'!$B$3</f>
        <v>377</v>
      </c>
    </row>
    <row r="243" spans="1:8" ht="15.75" customHeight="1" x14ac:dyDescent="0.25">
      <c r="A243" s="52">
        <v>1019</v>
      </c>
      <c r="B243" s="52" t="s">
        <v>734</v>
      </c>
      <c r="C243" s="52" t="s">
        <v>697</v>
      </c>
      <c r="D243" t="s">
        <v>744</v>
      </c>
      <c r="E243" t="s">
        <v>745</v>
      </c>
      <c r="F243">
        <v>82097</v>
      </c>
      <c r="G243" s="30">
        <f>VLOOKUP(F243,zdroj_vykony!$A$1:$E$1258,5,FALSE)</f>
        <v>377</v>
      </c>
      <c r="H243" s="16">
        <f>G243*'sazba bodu'!$B$3</f>
        <v>377</v>
      </c>
    </row>
    <row r="244" spans="1:8" ht="15.75" customHeight="1" x14ac:dyDescent="0.25">
      <c r="A244" s="52">
        <v>1020</v>
      </c>
      <c r="B244" s="52" t="s">
        <v>734</v>
      </c>
      <c r="C244" s="52" t="s">
        <v>697</v>
      </c>
      <c r="D244" t="s">
        <v>746</v>
      </c>
      <c r="E244" t="s">
        <v>747</v>
      </c>
      <c r="F244">
        <v>82097</v>
      </c>
      <c r="G244" s="30">
        <f>VLOOKUP(F244,zdroj_vykony!$A$1:$E$1258,5,FALSE)</f>
        <v>377</v>
      </c>
      <c r="H244" s="16">
        <f>G244*'sazba bodu'!$B$3</f>
        <v>377</v>
      </c>
    </row>
    <row r="245" spans="1:8" ht="15.75" customHeight="1" x14ac:dyDescent="0.25">
      <c r="A245" s="52">
        <v>1021</v>
      </c>
      <c r="B245" s="52" t="s">
        <v>734</v>
      </c>
      <c r="C245" s="52" t="s">
        <v>697</v>
      </c>
      <c r="D245" t="s">
        <v>753</v>
      </c>
      <c r="E245" t="s">
        <v>754</v>
      </c>
      <c r="F245">
        <v>91411</v>
      </c>
      <c r="G245" s="30">
        <f>VLOOKUP(F245,zdroj_vykony!$A$1:$E$1258,5,FALSE)</f>
        <v>1499</v>
      </c>
      <c r="H245" s="16">
        <f>G245*'sazba bodu'!$B$3</f>
        <v>1499</v>
      </c>
    </row>
    <row r="246" spans="1:8" ht="15.75" customHeight="1" x14ac:dyDescent="0.25">
      <c r="A246" s="52">
        <v>1022</v>
      </c>
      <c r="B246" s="52" t="s">
        <v>734</v>
      </c>
      <c r="C246" s="52" t="s">
        <v>697</v>
      </c>
      <c r="D246" t="s">
        <v>736</v>
      </c>
      <c r="E246" t="s">
        <v>738</v>
      </c>
      <c r="F246">
        <v>82097</v>
      </c>
      <c r="G246" s="30">
        <f>VLOOKUP(F246,zdroj_vykony!$A$1:$E$1258,5,FALSE)</f>
        <v>377</v>
      </c>
      <c r="H246" s="16">
        <f>G246*'sazba bodu'!$B$3</f>
        <v>377</v>
      </c>
    </row>
    <row r="247" spans="1:8" ht="15.75" customHeight="1" x14ac:dyDescent="0.25">
      <c r="A247" s="52">
        <v>1023</v>
      </c>
      <c r="B247" s="52" t="s">
        <v>734</v>
      </c>
      <c r="C247" s="52" t="s">
        <v>697</v>
      </c>
      <c r="D247" t="s">
        <v>740</v>
      </c>
      <c r="E247" t="s">
        <v>741</v>
      </c>
      <c r="F247">
        <v>82097</v>
      </c>
      <c r="G247" s="30">
        <f>VLOOKUP(F247,zdroj_vykony!$A$1:$E$1258,5,FALSE)</f>
        <v>377</v>
      </c>
      <c r="H247" s="16">
        <f>G247*'sazba bodu'!$B$3</f>
        <v>377</v>
      </c>
    </row>
    <row r="248" spans="1:8" ht="15.75" customHeight="1" x14ac:dyDescent="0.25">
      <c r="A248" s="52">
        <v>1024</v>
      </c>
      <c r="B248" s="52" t="s">
        <v>734</v>
      </c>
      <c r="C248" s="52" t="s">
        <v>697</v>
      </c>
      <c r="D248" t="s">
        <v>3800</v>
      </c>
      <c r="E248" t="s">
        <v>3801</v>
      </c>
      <c r="F248">
        <v>91399</v>
      </c>
      <c r="G248" s="30">
        <f>VLOOKUP(F248,zdroj_vykony!$A$1:$E$1258,5,FALSE)</f>
        <v>2122</v>
      </c>
      <c r="H248" s="16">
        <f>G248*'sazba bodu'!$B$3</f>
        <v>2122</v>
      </c>
    </row>
    <row r="249" spans="1:8" ht="15.75" customHeight="1" x14ac:dyDescent="0.25">
      <c r="A249" s="52">
        <v>1025</v>
      </c>
      <c r="B249" s="52" t="s">
        <v>734</v>
      </c>
      <c r="C249" s="52" t="s">
        <v>697</v>
      </c>
      <c r="D249" t="s">
        <v>805</v>
      </c>
      <c r="E249" t="s">
        <v>806</v>
      </c>
      <c r="F249">
        <v>82079</v>
      </c>
      <c r="G249" s="30">
        <f>VLOOKUP(F249,zdroj_vykony!$A$1:$E$1258,5,FALSE)</f>
        <v>328</v>
      </c>
      <c r="H249" s="16">
        <f>G249*'sazba bodu'!$B$3</f>
        <v>328</v>
      </c>
    </row>
    <row r="250" spans="1:8" ht="15.75" customHeight="1" x14ac:dyDescent="0.25">
      <c r="A250" s="52">
        <v>1026</v>
      </c>
      <c r="B250" s="52" t="s">
        <v>734</v>
      </c>
      <c r="C250" s="52" t="s">
        <v>697</v>
      </c>
      <c r="D250" t="s">
        <v>807</v>
      </c>
      <c r="E250" t="s">
        <v>808</v>
      </c>
      <c r="F250">
        <v>82079</v>
      </c>
      <c r="G250" s="30">
        <f>VLOOKUP(F250,zdroj_vykony!$A$1:$E$1258,5,FALSE)</f>
        <v>328</v>
      </c>
      <c r="H250" s="16">
        <f>G250*'sazba bodu'!$B$3</f>
        <v>328</v>
      </c>
    </row>
    <row r="251" spans="1:8" ht="15.75" customHeight="1" x14ac:dyDescent="0.25">
      <c r="A251" s="52">
        <v>1027</v>
      </c>
      <c r="B251" s="52" t="s">
        <v>734</v>
      </c>
      <c r="C251" s="52" t="s">
        <v>697</v>
      </c>
      <c r="D251" t="s">
        <v>810</v>
      </c>
      <c r="E251" t="s">
        <v>811</v>
      </c>
      <c r="F251">
        <v>82079</v>
      </c>
      <c r="G251" s="30">
        <f>VLOOKUP(F251,zdroj_vykony!$A$1:$E$1258,5,FALSE)</f>
        <v>328</v>
      </c>
      <c r="H251" s="16">
        <f>G251*'sazba bodu'!$B$3</f>
        <v>328</v>
      </c>
    </row>
    <row r="252" spans="1:8" ht="15.75" customHeight="1" x14ac:dyDescent="0.25">
      <c r="A252" s="52">
        <v>1028</v>
      </c>
      <c r="B252" s="52" t="s">
        <v>734</v>
      </c>
      <c r="C252" s="52" t="s">
        <v>697</v>
      </c>
      <c r="D252" t="s">
        <v>813</v>
      </c>
      <c r="E252" t="s">
        <v>814</v>
      </c>
      <c r="F252">
        <v>82079</v>
      </c>
      <c r="G252" s="30">
        <f>VLOOKUP(F252,zdroj_vykony!$A$1:$E$1258,5,FALSE)</f>
        <v>328</v>
      </c>
      <c r="H252" s="16">
        <f>G252*'sazba bodu'!$B$3</f>
        <v>328</v>
      </c>
    </row>
    <row r="253" spans="1:8" ht="15.75" customHeight="1" x14ac:dyDescent="0.25">
      <c r="A253" s="52">
        <v>1029</v>
      </c>
      <c r="B253" s="52" t="s">
        <v>734</v>
      </c>
      <c r="C253" s="52" t="s">
        <v>697</v>
      </c>
      <c r="D253" t="s">
        <v>815</v>
      </c>
      <c r="E253" t="s">
        <v>816</v>
      </c>
      <c r="F253">
        <v>82079</v>
      </c>
      <c r="G253" s="30">
        <f>VLOOKUP(F253,zdroj_vykony!$A$1:$E$1258,5,FALSE)</f>
        <v>328</v>
      </c>
      <c r="H253" s="16">
        <f>G253*'sazba bodu'!$B$3</f>
        <v>328</v>
      </c>
    </row>
    <row r="254" spans="1:8" ht="15.75" customHeight="1" x14ac:dyDescent="0.25">
      <c r="A254" s="52">
        <v>1030</v>
      </c>
      <c r="B254" s="52" t="s">
        <v>734</v>
      </c>
      <c r="C254" s="52" t="s">
        <v>697</v>
      </c>
      <c r="D254" t="s">
        <v>817</v>
      </c>
      <c r="E254" t="s">
        <v>818</v>
      </c>
      <c r="F254">
        <v>82079</v>
      </c>
      <c r="G254" s="30">
        <f>VLOOKUP(F254,zdroj_vykony!$A$1:$E$1258,5,FALSE)</f>
        <v>328</v>
      </c>
      <c r="H254" s="16">
        <f>G254*'sazba bodu'!$B$3</f>
        <v>328</v>
      </c>
    </row>
    <row r="255" spans="1:8" ht="15.75" customHeight="1" x14ac:dyDescent="0.25">
      <c r="A255" s="52">
        <v>1031</v>
      </c>
      <c r="B255" s="52" t="s">
        <v>734</v>
      </c>
      <c r="C255" s="52" t="s">
        <v>697</v>
      </c>
      <c r="D255" t="s">
        <v>3802</v>
      </c>
      <c r="E255" t="s">
        <v>829</v>
      </c>
      <c r="F255">
        <v>91411</v>
      </c>
      <c r="G255" s="30">
        <f>VLOOKUP(F255,zdroj_vykony!$A$1:$E$1258,5,FALSE)</f>
        <v>1499</v>
      </c>
      <c r="H255" s="16">
        <f>G255*'sazba bodu'!$B$3</f>
        <v>1499</v>
      </c>
    </row>
    <row r="256" spans="1:8" ht="15.75" customHeight="1" x14ac:dyDescent="0.25">
      <c r="A256" s="52">
        <v>1032</v>
      </c>
      <c r="B256" s="52" t="s">
        <v>734</v>
      </c>
      <c r="C256" s="52" t="s">
        <v>697</v>
      </c>
      <c r="D256" t="s">
        <v>831</v>
      </c>
      <c r="E256" t="s">
        <v>832</v>
      </c>
      <c r="F256">
        <v>91411</v>
      </c>
      <c r="G256" s="30">
        <f>VLOOKUP(F256,zdroj_vykony!$A$1:$E$1258,5,FALSE)</f>
        <v>1499</v>
      </c>
      <c r="H256" s="16">
        <f>G256*'sazba bodu'!$B$3</f>
        <v>1499</v>
      </c>
    </row>
    <row r="257" spans="1:8" ht="15.75" customHeight="1" x14ac:dyDescent="0.25">
      <c r="A257" s="52">
        <v>1033</v>
      </c>
      <c r="B257" s="52" t="s">
        <v>734</v>
      </c>
      <c r="C257" s="52" t="s">
        <v>697</v>
      </c>
      <c r="D257" t="s">
        <v>820</v>
      </c>
      <c r="E257" t="s">
        <v>821</v>
      </c>
      <c r="F257">
        <v>82079</v>
      </c>
      <c r="G257" s="30">
        <f>VLOOKUP(F257,zdroj_vykony!$A$1:$E$1258,5,FALSE)</f>
        <v>328</v>
      </c>
      <c r="H257" s="16">
        <f>G257*'sazba bodu'!$B$3</f>
        <v>328</v>
      </c>
    </row>
    <row r="258" spans="1:8" ht="15.75" customHeight="1" x14ac:dyDescent="0.25">
      <c r="A258" s="52">
        <v>1034</v>
      </c>
      <c r="B258" s="52" t="s">
        <v>734</v>
      </c>
      <c r="C258" s="52" t="s">
        <v>697</v>
      </c>
      <c r="D258" t="s">
        <v>823</v>
      </c>
      <c r="E258" t="s">
        <v>824</v>
      </c>
      <c r="F258">
        <v>82079</v>
      </c>
      <c r="G258" s="30">
        <f>VLOOKUP(F258,zdroj_vykony!$A$1:$E$1258,5,FALSE)</f>
        <v>328</v>
      </c>
      <c r="H258" s="16">
        <f>G258*'sazba bodu'!$B$3</f>
        <v>328</v>
      </c>
    </row>
    <row r="259" spans="1:8" ht="15.75" customHeight="1" x14ac:dyDescent="0.25">
      <c r="A259" s="52">
        <v>1035</v>
      </c>
      <c r="B259" s="52" t="s">
        <v>734</v>
      </c>
      <c r="C259" s="52" t="s">
        <v>697</v>
      </c>
      <c r="D259" t="s">
        <v>825</v>
      </c>
      <c r="E259" t="s">
        <v>826</v>
      </c>
      <c r="F259">
        <v>91411</v>
      </c>
      <c r="G259" s="30">
        <f>VLOOKUP(F259,zdroj_vykony!$A$1:$E$1258,5,FALSE)</f>
        <v>1499</v>
      </c>
      <c r="H259" s="16">
        <f>G259*'sazba bodu'!$B$3</f>
        <v>1499</v>
      </c>
    </row>
    <row r="260" spans="1:8" ht="15.75" customHeight="1" x14ac:dyDescent="0.25">
      <c r="A260" s="52">
        <v>1036</v>
      </c>
      <c r="B260" s="52" t="s">
        <v>734</v>
      </c>
      <c r="C260" s="52" t="s">
        <v>697</v>
      </c>
      <c r="D260" t="s">
        <v>848</v>
      </c>
      <c r="E260" t="s">
        <v>849</v>
      </c>
      <c r="F260">
        <v>82079</v>
      </c>
      <c r="G260" s="30">
        <f>VLOOKUP(F260,zdroj_vykony!$A$1:$E$1258,5,FALSE)</f>
        <v>328</v>
      </c>
      <c r="H260" s="16">
        <f>G260*'sazba bodu'!$B$3</f>
        <v>328</v>
      </c>
    </row>
    <row r="261" spans="1:8" ht="15.75" customHeight="1" x14ac:dyDescent="0.25">
      <c r="A261" s="52">
        <v>1037</v>
      </c>
      <c r="B261" s="52" t="s">
        <v>734</v>
      </c>
      <c r="C261" s="52" t="s">
        <v>697</v>
      </c>
      <c r="D261" t="s">
        <v>843</v>
      </c>
      <c r="E261" t="s">
        <v>845</v>
      </c>
      <c r="F261">
        <v>82079</v>
      </c>
      <c r="G261" s="30">
        <f>VLOOKUP(F261,zdroj_vykony!$A$1:$E$1258,5,FALSE)</f>
        <v>328</v>
      </c>
      <c r="H261" s="16">
        <f>G261*'sazba bodu'!$B$3</f>
        <v>328</v>
      </c>
    </row>
    <row r="262" spans="1:8" ht="15.75" customHeight="1" x14ac:dyDescent="0.25">
      <c r="A262" s="52">
        <v>1038</v>
      </c>
      <c r="B262" s="52" t="s">
        <v>734</v>
      </c>
      <c r="C262" s="52" t="s">
        <v>697</v>
      </c>
      <c r="D262" t="s">
        <v>846</v>
      </c>
      <c r="E262" t="s">
        <v>847</v>
      </c>
      <c r="F262">
        <v>82079</v>
      </c>
      <c r="G262" s="30">
        <f>VLOOKUP(F262,zdroj_vykony!$A$1:$E$1258,5,FALSE)</f>
        <v>328</v>
      </c>
      <c r="H262" s="16">
        <f>G262*'sazba bodu'!$B$3</f>
        <v>328</v>
      </c>
    </row>
    <row r="263" spans="1:8" ht="15.75" customHeight="1" x14ac:dyDescent="0.25">
      <c r="A263" s="52">
        <v>1039</v>
      </c>
      <c r="B263" s="52" t="s">
        <v>734</v>
      </c>
      <c r="C263" s="52" t="s">
        <v>697</v>
      </c>
      <c r="D263" t="s">
        <v>854</v>
      </c>
      <c r="E263" t="s">
        <v>855</v>
      </c>
      <c r="F263">
        <v>82079</v>
      </c>
      <c r="G263" s="30">
        <f>VLOOKUP(F263,zdroj_vykony!$A$1:$E$1258,5,FALSE)</f>
        <v>328</v>
      </c>
      <c r="H263" s="16">
        <f>G263*'sazba bodu'!$B$3</f>
        <v>328</v>
      </c>
    </row>
    <row r="264" spans="1:8" ht="15.75" customHeight="1" x14ac:dyDescent="0.25">
      <c r="A264" s="52">
        <v>1040</v>
      </c>
      <c r="B264" s="52" t="s">
        <v>734</v>
      </c>
      <c r="C264" s="52" t="s">
        <v>697</v>
      </c>
      <c r="D264" t="s">
        <v>850</v>
      </c>
      <c r="E264" t="s">
        <v>851</v>
      </c>
      <c r="F264">
        <v>82079</v>
      </c>
      <c r="G264" s="30">
        <f>VLOOKUP(F264,zdroj_vykony!$A$1:$E$1258,5,FALSE)</f>
        <v>328</v>
      </c>
      <c r="H264" s="16">
        <f>G264*'sazba bodu'!$B$3</f>
        <v>328</v>
      </c>
    </row>
    <row r="265" spans="1:8" ht="15.75" customHeight="1" x14ac:dyDescent="0.25">
      <c r="A265" s="52">
        <v>1041</v>
      </c>
      <c r="B265" s="52" t="s">
        <v>734</v>
      </c>
      <c r="C265" s="52" t="s">
        <v>697</v>
      </c>
      <c r="D265" t="s">
        <v>751</v>
      </c>
      <c r="E265" t="s">
        <v>752</v>
      </c>
      <c r="F265">
        <v>91411</v>
      </c>
      <c r="G265" s="30">
        <f>VLOOKUP(F265,zdroj_vykony!$A$1:$E$1258,5,FALSE)</f>
        <v>1499</v>
      </c>
      <c r="H265" s="16">
        <f>G265*'sazba bodu'!$B$3</f>
        <v>1499</v>
      </c>
    </row>
    <row r="266" spans="1:8" ht="15.75" customHeight="1" x14ac:dyDescent="0.25">
      <c r="A266" s="52">
        <v>1042</v>
      </c>
      <c r="B266" s="52" t="s">
        <v>734</v>
      </c>
      <c r="C266" s="52" t="s">
        <v>697</v>
      </c>
      <c r="D266" t="s">
        <v>3803</v>
      </c>
      <c r="E266" t="s">
        <v>857</v>
      </c>
      <c r="F266">
        <v>91411</v>
      </c>
      <c r="G266" s="30">
        <f>VLOOKUP(F266,zdroj_vykony!$A$1:$E$1258,5,FALSE)</f>
        <v>1499</v>
      </c>
      <c r="H266" s="16">
        <f>G266*'sazba bodu'!$B$3</f>
        <v>1499</v>
      </c>
    </row>
    <row r="267" spans="1:8" ht="15.75" customHeight="1" x14ac:dyDescent="0.25">
      <c r="A267" s="52">
        <v>1043</v>
      </c>
      <c r="B267" s="52" t="s">
        <v>734</v>
      </c>
      <c r="C267" s="52" t="s">
        <v>697</v>
      </c>
      <c r="D267" t="s">
        <v>876</v>
      </c>
      <c r="E267" t="s">
        <v>873</v>
      </c>
      <c r="F267">
        <v>82079</v>
      </c>
      <c r="G267" s="30">
        <f>VLOOKUP(F267,zdroj_vykony!$A$1:$E$1258,5,FALSE)</f>
        <v>328</v>
      </c>
      <c r="H267" s="16">
        <f>G267*'sazba bodu'!$B$3</f>
        <v>328</v>
      </c>
    </row>
    <row r="268" spans="1:8" ht="15.75" customHeight="1" x14ac:dyDescent="0.25">
      <c r="A268" s="52">
        <v>1044</v>
      </c>
      <c r="B268" s="52" t="s">
        <v>734</v>
      </c>
      <c r="C268" s="52" t="s">
        <v>697</v>
      </c>
      <c r="D268" t="s">
        <v>871</v>
      </c>
      <c r="E268" t="s">
        <v>873</v>
      </c>
      <c r="F268">
        <v>82079</v>
      </c>
      <c r="G268" s="30">
        <f>VLOOKUP(F268,zdroj_vykony!$A$1:$E$1258,5,FALSE)</f>
        <v>328</v>
      </c>
      <c r="H268" s="16">
        <f>G268*'sazba bodu'!$B$3</f>
        <v>328</v>
      </c>
    </row>
    <row r="269" spans="1:8" ht="15.75" customHeight="1" x14ac:dyDescent="0.25">
      <c r="A269" s="52">
        <v>1045</v>
      </c>
      <c r="B269" s="52" t="s">
        <v>734</v>
      </c>
      <c r="C269" s="52" t="s">
        <v>697</v>
      </c>
      <c r="D269" t="s">
        <v>874</v>
      </c>
      <c r="E269" t="s">
        <v>875</v>
      </c>
      <c r="F269">
        <v>82079</v>
      </c>
      <c r="G269" s="30">
        <f>VLOOKUP(F269,zdroj_vykony!$A$1:$E$1258,5,FALSE)</f>
        <v>328</v>
      </c>
      <c r="H269" s="16">
        <f>G269*'sazba bodu'!$B$3</f>
        <v>328</v>
      </c>
    </row>
    <row r="270" spans="1:8" ht="15.75" customHeight="1" x14ac:dyDescent="0.25">
      <c r="A270" s="52">
        <v>1046</v>
      </c>
      <c r="B270" s="52" t="s">
        <v>734</v>
      </c>
      <c r="C270" s="52" t="s">
        <v>697</v>
      </c>
      <c r="D270" t="s">
        <v>883</v>
      </c>
      <c r="E270" t="s">
        <v>884</v>
      </c>
      <c r="F270">
        <v>91411</v>
      </c>
      <c r="G270" s="30">
        <f>VLOOKUP(F270,zdroj_vykony!$A$1:$E$1258,5,FALSE)</f>
        <v>1499</v>
      </c>
      <c r="H270" s="16">
        <f>G270*'sazba bodu'!$B$3</f>
        <v>1499</v>
      </c>
    </row>
    <row r="271" spans="1:8" ht="15.75" customHeight="1" x14ac:dyDescent="0.25">
      <c r="A271" s="52">
        <v>1047</v>
      </c>
      <c r="B271" s="52" t="s">
        <v>734</v>
      </c>
      <c r="C271" s="52" t="s">
        <v>697</v>
      </c>
      <c r="D271" t="s">
        <v>879</v>
      </c>
      <c r="E271" t="s">
        <v>880</v>
      </c>
      <c r="F271">
        <v>91411</v>
      </c>
      <c r="G271" s="30">
        <f>VLOOKUP(F271,zdroj_vykony!$A$1:$E$1258,5,FALSE)</f>
        <v>1499</v>
      </c>
      <c r="H271" s="16">
        <f>G271*'sazba bodu'!$B$3</f>
        <v>1499</v>
      </c>
    </row>
    <row r="272" spans="1:8" ht="15.75" customHeight="1" x14ac:dyDescent="0.25">
      <c r="A272" s="52">
        <v>1048</v>
      </c>
      <c r="B272" s="52" t="s">
        <v>734</v>
      </c>
      <c r="C272" s="52" t="s">
        <v>697</v>
      </c>
      <c r="D272" t="s">
        <v>881</v>
      </c>
      <c r="E272" t="s">
        <v>882</v>
      </c>
      <c r="F272">
        <v>91411</v>
      </c>
      <c r="G272" s="30">
        <f>VLOOKUP(F272,zdroj_vykony!$A$1:$E$1258,5,FALSE)</f>
        <v>1499</v>
      </c>
      <c r="H272" s="16">
        <f>G272*'sazba bodu'!$B$3</f>
        <v>1499</v>
      </c>
    </row>
    <row r="273" spans="1:8" ht="15.75" customHeight="1" x14ac:dyDescent="0.25">
      <c r="A273" s="52">
        <v>1049</v>
      </c>
      <c r="B273" s="52" t="s">
        <v>734</v>
      </c>
      <c r="C273" s="52" t="s">
        <v>697</v>
      </c>
      <c r="D273" t="s">
        <v>902</v>
      </c>
      <c r="E273" t="s">
        <v>903</v>
      </c>
      <c r="F273">
        <v>82079</v>
      </c>
      <c r="G273" s="30">
        <f>VLOOKUP(F273,zdroj_vykony!$A$1:$E$1258,5,FALSE)</f>
        <v>328</v>
      </c>
      <c r="H273" s="16">
        <f>G273*'sazba bodu'!$B$3</f>
        <v>328</v>
      </c>
    </row>
    <row r="274" spans="1:8" ht="15.75" customHeight="1" x14ac:dyDescent="0.25">
      <c r="A274" s="52">
        <v>1050</v>
      </c>
      <c r="B274" s="52" t="s">
        <v>734</v>
      </c>
      <c r="C274" s="52" t="s">
        <v>697</v>
      </c>
      <c r="D274" t="s">
        <v>897</v>
      </c>
      <c r="E274" t="s">
        <v>899</v>
      </c>
      <c r="F274">
        <v>82079</v>
      </c>
      <c r="G274" s="30">
        <f>VLOOKUP(F274,zdroj_vykony!$A$1:$E$1258,5,FALSE)</f>
        <v>328</v>
      </c>
      <c r="H274" s="16">
        <f>G274*'sazba bodu'!$B$3</f>
        <v>328</v>
      </c>
    </row>
    <row r="275" spans="1:8" ht="15.75" customHeight="1" x14ac:dyDescent="0.25">
      <c r="A275" s="52">
        <v>1051</v>
      </c>
      <c r="B275" s="52" t="s">
        <v>734</v>
      </c>
      <c r="C275" s="52" t="s">
        <v>697</v>
      </c>
      <c r="D275" t="s">
        <v>900</v>
      </c>
      <c r="E275" t="s">
        <v>901</v>
      </c>
      <c r="F275">
        <v>82079</v>
      </c>
      <c r="G275" s="30">
        <f>VLOOKUP(F275,zdroj_vykony!$A$1:$E$1258,5,FALSE)</f>
        <v>328</v>
      </c>
      <c r="H275" s="16">
        <f>G275*'sazba bodu'!$B$3</f>
        <v>328</v>
      </c>
    </row>
    <row r="276" spans="1:8" ht="15.75" customHeight="1" x14ac:dyDescent="0.25">
      <c r="A276" s="52">
        <v>1052</v>
      </c>
      <c r="B276" s="52" t="s">
        <v>734</v>
      </c>
      <c r="C276" s="52" t="s">
        <v>697</v>
      </c>
      <c r="D276" t="s">
        <v>885</v>
      </c>
      <c r="E276" t="s">
        <v>886</v>
      </c>
      <c r="F276">
        <v>91411</v>
      </c>
      <c r="G276" s="30">
        <f>VLOOKUP(F276,zdroj_vykony!$A$1:$E$1258,5,FALSE)</f>
        <v>1499</v>
      </c>
      <c r="H276" s="16">
        <f>G276*'sazba bodu'!$B$3</f>
        <v>1499</v>
      </c>
    </row>
    <row r="277" spans="1:8" ht="15.75" customHeight="1" x14ac:dyDescent="0.25">
      <c r="A277" s="52">
        <v>1053</v>
      </c>
      <c r="B277" s="52" t="s">
        <v>734</v>
      </c>
      <c r="C277" s="52" t="s">
        <v>697</v>
      </c>
      <c r="D277" t="s">
        <v>890</v>
      </c>
      <c r="E277" t="s">
        <v>891</v>
      </c>
      <c r="F277">
        <v>82079</v>
      </c>
      <c r="G277" s="30">
        <f>VLOOKUP(F277,zdroj_vykony!$A$1:$E$1258,5,FALSE)</f>
        <v>328</v>
      </c>
      <c r="H277" s="16">
        <f>G277*'sazba bodu'!$B$3</f>
        <v>328</v>
      </c>
    </row>
    <row r="278" spans="1:8" ht="15.75" customHeight="1" x14ac:dyDescent="0.25">
      <c r="A278" s="52">
        <v>1054</v>
      </c>
      <c r="B278" s="52" t="s">
        <v>734</v>
      </c>
      <c r="C278" s="52" t="s">
        <v>697</v>
      </c>
      <c r="D278" t="s">
        <v>888</v>
      </c>
      <c r="E278" t="s">
        <v>889</v>
      </c>
      <c r="F278">
        <v>82079</v>
      </c>
      <c r="G278" s="30">
        <f>VLOOKUP(F278,zdroj_vykony!$A$1:$E$1258,5,FALSE)</f>
        <v>328</v>
      </c>
      <c r="H278" s="16">
        <f>G278*'sazba bodu'!$B$3</f>
        <v>328</v>
      </c>
    </row>
    <row r="279" spans="1:8" ht="15.75" customHeight="1" x14ac:dyDescent="0.25">
      <c r="A279" s="52">
        <v>1055</v>
      </c>
      <c r="B279" s="52" t="s">
        <v>734</v>
      </c>
      <c r="C279" s="52" t="s">
        <v>697</v>
      </c>
      <c r="D279" t="s">
        <v>892</v>
      </c>
      <c r="E279" t="s">
        <v>893</v>
      </c>
      <c r="F279">
        <v>91411</v>
      </c>
      <c r="G279" s="30">
        <f>VLOOKUP(F279,zdroj_vykony!$A$1:$E$1258,5,FALSE)</f>
        <v>1499</v>
      </c>
      <c r="H279" s="16">
        <f>G279*'sazba bodu'!$B$3</f>
        <v>1499</v>
      </c>
    </row>
    <row r="280" spans="1:8" ht="15.75" customHeight="1" x14ac:dyDescent="0.25">
      <c r="A280" s="52">
        <v>1056</v>
      </c>
      <c r="B280" s="52" t="s">
        <v>734</v>
      </c>
      <c r="C280" s="52" t="s">
        <v>697</v>
      </c>
      <c r="D280" t="s">
        <v>894</v>
      </c>
      <c r="E280" t="s">
        <v>895</v>
      </c>
      <c r="F280">
        <v>91483</v>
      </c>
      <c r="G280" s="30">
        <f>VLOOKUP(F280,zdroj_vykony!$A$1:$E$1258,5,FALSE)</f>
        <v>763</v>
      </c>
      <c r="H280" s="16">
        <f>G280*'sazba bodu'!$B$3</f>
        <v>763</v>
      </c>
    </row>
    <row r="281" spans="1:8" ht="15.75" customHeight="1" x14ac:dyDescent="0.25">
      <c r="A281" s="52">
        <v>1057</v>
      </c>
      <c r="B281" s="52" t="s">
        <v>734</v>
      </c>
      <c r="C281" s="52" t="s">
        <v>697</v>
      </c>
      <c r="D281" t="s">
        <v>908</v>
      </c>
      <c r="E281" t="s">
        <v>909</v>
      </c>
      <c r="F281">
        <v>82079</v>
      </c>
      <c r="G281" s="30">
        <f>VLOOKUP(F281,zdroj_vykony!$A$1:$E$1258,5,FALSE)</f>
        <v>328</v>
      </c>
      <c r="H281" s="16">
        <f>G281*'sazba bodu'!$B$3</f>
        <v>328</v>
      </c>
    </row>
    <row r="282" spans="1:8" ht="15.75" customHeight="1" x14ac:dyDescent="0.25">
      <c r="A282" s="52">
        <v>1058</v>
      </c>
      <c r="B282" s="52" t="s">
        <v>734</v>
      </c>
      <c r="C282" s="52" t="s">
        <v>697</v>
      </c>
      <c r="D282" t="s">
        <v>905</v>
      </c>
      <c r="E282" t="s">
        <v>906</v>
      </c>
      <c r="F282">
        <v>82079</v>
      </c>
      <c r="G282" s="30">
        <f>VLOOKUP(F282,zdroj_vykony!$A$1:$E$1258,5,FALSE)</f>
        <v>328</v>
      </c>
      <c r="H282" s="16">
        <f>G282*'sazba bodu'!$B$3</f>
        <v>328</v>
      </c>
    </row>
    <row r="283" spans="1:8" ht="15.75" customHeight="1" x14ac:dyDescent="0.25">
      <c r="A283" s="52">
        <v>1059</v>
      </c>
      <c r="B283" s="52" t="s">
        <v>734</v>
      </c>
      <c r="C283" s="52" t="s">
        <v>697</v>
      </c>
      <c r="D283" t="s">
        <v>756</v>
      </c>
      <c r="E283" t="s">
        <v>757</v>
      </c>
      <c r="F283">
        <v>82079</v>
      </c>
      <c r="G283" s="30">
        <f>VLOOKUP(F283,zdroj_vykony!$A$1:$E$1258,5,FALSE)</f>
        <v>328</v>
      </c>
      <c r="H283" s="16">
        <f>G283*'sazba bodu'!$B$3</f>
        <v>328</v>
      </c>
    </row>
    <row r="284" spans="1:8" ht="15.75" customHeight="1" x14ac:dyDescent="0.25">
      <c r="A284" s="52">
        <v>1060</v>
      </c>
      <c r="B284" s="52" t="s">
        <v>734</v>
      </c>
      <c r="C284" s="52" t="s">
        <v>697</v>
      </c>
      <c r="D284" t="s">
        <v>761</v>
      </c>
      <c r="E284" t="s">
        <v>762</v>
      </c>
      <c r="F284">
        <v>82079</v>
      </c>
      <c r="G284" s="30">
        <f>VLOOKUP(F284,zdroj_vykony!$A$1:$E$1258,5,FALSE)</f>
        <v>328</v>
      </c>
      <c r="H284" s="16">
        <f>G284*'sazba bodu'!$B$3</f>
        <v>328</v>
      </c>
    </row>
    <row r="285" spans="1:8" ht="15.75" customHeight="1" x14ac:dyDescent="0.25">
      <c r="A285" s="52">
        <v>1061</v>
      </c>
      <c r="B285" s="52" t="s">
        <v>734</v>
      </c>
      <c r="C285" s="52" t="s">
        <v>697</v>
      </c>
      <c r="D285" t="s">
        <v>3804</v>
      </c>
      <c r="E285" t="s">
        <v>911</v>
      </c>
      <c r="F285">
        <v>91411</v>
      </c>
      <c r="G285" s="30">
        <f>VLOOKUP(F285,zdroj_vykony!$A$1:$E$1258,5,FALSE)</f>
        <v>1499</v>
      </c>
      <c r="H285" s="16">
        <f>G285*'sazba bodu'!$B$3</f>
        <v>1499</v>
      </c>
    </row>
    <row r="286" spans="1:8" ht="15.75" customHeight="1" x14ac:dyDescent="0.25">
      <c r="A286" s="52">
        <v>1062</v>
      </c>
      <c r="B286" s="52" t="s">
        <v>734</v>
      </c>
      <c r="C286" s="52" t="s">
        <v>697</v>
      </c>
      <c r="D286" t="s">
        <v>917</v>
      </c>
      <c r="E286" t="s">
        <v>918</v>
      </c>
      <c r="F286">
        <v>82113</v>
      </c>
      <c r="G286" s="30">
        <f>VLOOKUP(F286,zdroj_vykony!$A$1:$E$1258,5,FALSE)</f>
        <v>359</v>
      </c>
      <c r="H286" s="16">
        <f>G286*'sazba bodu'!$B$3</f>
        <v>359</v>
      </c>
    </row>
    <row r="287" spans="1:8" ht="15.75" customHeight="1" x14ac:dyDescent="0.25">
      <c r="A287" s="52">
        <v>1063</v>
      </c>
      <c r="B287" s="52" t="s">
        <v>734</v>
      </c>
      <c r="C287" s="52" t="s">
        <v>697</v>
      </c>
      <c r="D287" t="s">
        <v>913</v>
      </c>
      <c r="E287" t="s">
        <v>914</v>
      </c>
      <c r="F287">
        <v>82113</v>
      </c>
      <c r="G287" s="30">
        <f>VLOOKUP(F287,zdroj_vykony!$A$1:$E$1258,5,FALSE)</f>
        <v>359</v>
      </c>
      <c r="H287" s="16">
        <f>G287*'sazba bodu'!$B$3</f>
        <v>359</v>
      </c>
    </row>
    <row r="288" spans="1:8" ht="15.75" customHeight="1" x14ac:dyDescent="0.25">
      <c r="A288" s="52">
        <v>1064</v>
      </c>
      <c r="B288" s="52" t="s">
        <v>734</v>
      </c>
      <c r="C288" s="52" t="s">
        <v>697</v>
      </c>
      <c r="D288" t="s">
        <v>915</v>
      </c>
      <c r="E288" t="s">
        <v>916</v>
      </c>
      <c r="F288">
        <v>82113</v>
      </c>
      <c r="G288" s="30">
        <f>VLOOKUP(F288,zdroj_vykony!$A$1:$E$1258,5,FALSE)</f>
        <v>359</v>
      </c>
      <c r="H288" s="16">
        <f>G288*'sazba bodu'!$B$3</f>
        <v>359</v>
      </c>
    </row>
    <row r="289" spans="1:8" ht="15.75" customHeight="1" x14ac:dyDescent="0.25">
      <c r="A289" s="52">
        <v>1065</v>
      </c>
      <c r="B289" s="52" t="s">
        <v>734</v>
      </c>
      <c r="C289" s="52" t="s">
        <v>697</v>
      </c>
      <c r="D289" t="s">
        <v>926</v>
      </c>
      <c r="E289" t="s">
        <v>927</v>
      </c>
      <c r="F289">
        <v>82079</v>
      </c>
      <c r="G289" s="30">
        <f>VLOOKUP(F289,zdroj_vykony!$A$1:$E$1258,5,FALSE)</f>
        <v>328</v>
      </c>
      <c r="H289" s="16">
        <f>G289*'sazba bodu'!$B$3</f>
        <v>328</v>
      </c>
    </row>
    <row r="290" spans="1:8" ht="15.75" customHeight="1" x14ac:dyDescent="0.25">
      <c r="A290" s="52">
        <v>1066</v>
      </c>
      <c r="B290" s="52" t="s">
        <v>734</v>
      </c>
      <c r="C290" s="52" t="s">
        <v>697</v>
      </c>
      <c r="D290" t="s">
        <v>922</v>
      </c>
      <c r="E290" t="s">
        <v>923</v>
      </c>
      <c r="F290">
        <v>82079</v>
      </c>
      <c r="G290" s="30">
        <f>VLOOKUP(F290,zdroj_vykony!$A$1:$E$1258,5,FALSE)</f>
        <v>328</v>
      </c>
      <c r="H290" s="16">
        <f>G290*'sazba bodu'!$B$3</f>
        <v>328</v>
      </c>
    </row>
    <row r="291" spans="1:8" ht="15.75" customHeight="1" x14ac:dyDescent="0.25">
      <c r="A291" s="52">
        <v>1067</v>
      </c>
      <c r="B291" s="52" t="s">
        <v>734</v>
      </c>
      <c r="C291" s="52" t="s">
        <v>697</v>
      </c>
      <c r="D291" t="s">
        <v>924</v>
      </c>
      <c r="E291" t="s">
        <v>925</v>
      </c>
      <c r="F291">
        <v>82079</v>
      </c>
      <c r="G291" s="30">
        <f>VLOOKUP(F291,zdroj_vykony!$A$1:$E$1258,5,FALSE)</f>
        <v>328</v>
      </c>
      <c r="H291" s="16">
        <f>G291*'sazba bodu'!$B$3</f>
        <v>328</v>
      </c>
    </row>
    <row r="292" spans="1:8" ht="15.75" customHeight="1" x14ac:dyDescent="0.25">
      <c r="A292" s="52">
        <v>1068</v>
      </c>
      <c r="B292" s="52" t="s">
        <v>734</v>
      </c>
      <c r="C292" s="52" t="s">
        <v>697</v>
      </c>
      <c r="D292" t="s">
        <v>933</v>
      </c>
      <c r="E292" t="s">
        <v>934</v>
      </c>
      <c r="F292">
        <v>82079</v>
      </c>
      <c r="G292" s="30">
        <f>VLOOKUP(F292,zdroj_vykony!$A$1:$E$1258,5,FALSE)</f>
        <v>328</v>
      </c>
      <c r="H292" s="16">
        <f>G292*'sazba bodu'!$B$3</f>
        <v>328</v>
      </c>
    </row>
    <row r="293" spans="1:8" ht="15.75" customHeight="1" x14ac:dyDescent="0.25">
      <c r="A293" s="52">
        <v>1069</v>
      </c>
      <c r="B293" s="52" t="s">
        <v>734</v>
      </c>
      <c r="C293" s="52" t="s">
        <v>697</v>
      </c>
      <c r="D293" t="s">
        <v>929</v>
      </c>
      <c r="E293" t="s">
        <v>930</v>
      </c>
      <c r="F293">
        <v>82079</v>
      </c>
      <c r="G293" s="30">
        <f>VLOOKUP(F293,zdroj_vykony!$A$1:$E$1258,5,FALSE)</f>
        <v>328</v>
      </c>
      <c r="H293" s="16">
        <f>G293*'sazba bodu'!$B$3</f>
        <v>328</v>
      </c>
    </row>
    <row r="294" spans="1:8" ht="15.75" customHeight="1" x14ac:dyDescent="0.25">
      <c r="A294" s="52">
        <v>1070</v>
      </c>
      <c r="B294" s="52" t="s">
        <v>734</v>
      </c>
      <c r="C294" s="52" t="s">
        <v>697</v>
      </c>
      <c r="D294" t="s">
        <v>931</v>
      </c>
      <c r="E294" t="s">
        <v>932</v>
      </c>
      <c r="F294">
        <v>82079</v>
      </c>
      <c r="G294" s="30">
        <f>VLOOKUP(F294,zdroj_vykony!$A$1:$E$1258,5,FALSE)</f>
        <v>328</v>
      </c>
      <c r="H294" s="16">
        <f>G294*'sazba bodu'!$B$3</f>
        <v>328</v>
      </c>
    </row>
    <row r="295" spans="1:8" ht="15.75" customHeight="1" x14ac:dyDescent="0.25">
      <c r="A295" s="52">
        <v>1071</v>
      </c>
      <c r="B295" s="52" t="s">
        <v>734</v>
      </c>
      <c r="C295" s="52" t="s">
        <v>697</v>
      </c>
      <c r="D295" t="s">
        <v>940</v>
      </c>
      <c r="E295" t="s">
        <v>941</v>
      </c>
      <c r="F295">
        <v>82079</v>
      </c>
      <c r="G295" s="30">
        <f>VLOOKUP(F295,zdroj_vykony!$A$1:$E$1258,5,FALSE)</f>
        <v>328</v>
      </c>
      <c r="H295" s="16">
        <f>G295*'sazba bodu'!$B$3</f>
        <v>328</v>
      </c>
    </row>
    <row r="296" spans="1:8" ht="15.75" customHeight="1" x14ac:dyDescent="0.25">
      <c r="A296" s="52">
        <v>1072</v>
      </c>
      <c r="B296" s="52" t="s">
        <v>734</v>
      </c>
      <c r="C296" s="52" t="s">
        <v>697</v>
      </c>
      <c r="D296" t="s">
        <v>936</v>
      </c>
      <c r="E296" t="s">
        <v>937</v>
      </c>
      <c r="F296">
        <v>82079</v>
      </c>
      <c r="G296" s="30">
        <f>VLOOKUP(F296,zdroj_vykony!$A$1:$E$1258,5,FALSE)</f>
        <v>328</v>
      </c>
      <c r="H296" s="16">
        <f>G296*'sazba bodu'!$B$3</f>
        <v>328</v>
      </c>
    </row>
    <row r="297" spans="1:8" ht="15.75" customHeight="1" x14ac:dyDescent="0.25">
      <c r="A297" s="52">
        <v>1073</v>
      </c>
      <c r="B297" s="52" t="s">
        <v>734</v>
      </c>
      <c r="C297" s="52" t="s">
        <v>697</v>
      </c>
      <c r="D297" t="s">
        <v>938</v>
      </c>
      <c r="E297" t="s">
        <v>939</v>
      </c>
      <c r="F297">
        <v>82079</v>
      </c>
      <c r="G297" s="30">
        <f>VLOOKUP(F297,zdroj_vykony!$A$1:$E$1258,5,FALSE)</f>
        <v>328</v>
      </c>
      <c r="H297" s="16">
        <f>G297*'sazba bodu'!$B$3</f>
        <v>328</v>
      </c>
    </row>
    <row r="298" spans="1:8" ht="15.75" customHeight="1" x14ac:dyDescent="0.25">
      <c r="A298" s="52">
        <v>1074</v>
      </c>
      <c r="B298" s="52" t="s">
        <v>734</v>
      </c>
      <c r="C298" s="52" t="s">
        <v>697</v>
      </c>
      <c r="D298" t="s">
        <v>947</v>
      </c>
      <c r="E298" t="s">
        <v>948</v>
      </c>
      <c r="F298">
        <v>82079</v>
      </c>
      <c r="G298" s="30">
        <f>VLOOKUP(F298,zdroj_vykony!$A$1:$E$1258,5,FALSE)</f>
        <v>328</v>
      </c>
      <c r="H298" s="16">
        <f>G298*'sazba bodu'!$B$3</f>
        <v>328</v>
      </c>
    </row>
    <row r="299" spans="1:8" ht="15.75" customHeight="1" x14ac:dyDescent="0.25">
      <c r="A299" s="52">
        <v>1075</v>
      </c>
      <c r="B299" s="52" t="s">
        <v>734</v>
      </c>
      <c r="C299" s="52" t="s">
        <v>697</v>
      </c>
      <c r="D299" t="s">
        <v>943</v>
      </c>
      <c r="E299" t="s">
        <v>944</v>
      </c>
      <c r="F299">
        <v>82079</v>
      </c>
      <c r="G299" s="30">
        <f>VLOOKUP(F299,zdroj_vykony!$A$1:$E$1258,5,FALSE)</f>
        <v>328</v>
      </c>
      <c r="H299" s="16">
        <f>G299*'sazba bodu'!$B$3</f>
        <v>328</v>
      </c>
    </row>
    <row r="300" spans="1:8" ht="15.75" customHeight="1" x14ac:dyDescent="0.25">
      <c r="A300" s="52">
        <v>1076</v>
      </c>
      <c r="B300" s="52" t="s">
        <v>734</v>
      </c>
      <c r="C300" s="52" t="s">
        <v>697</v>
      </c>
      <c r="D300" t="s">
        <v>945</v>
      </c>
      <c r="E300" t="s">
        <v>946</v>
      </c>
      <c r="F300">
        <v>82079</v>
      </c>
      <c r="G300" s="30">
        <f>VLOOKUP(F300,zdroj_vykony!$A$1:$E$1258,5,FALSE)</f>
        <v>328</v>
      </c>
      <c r="H300" s="16">
        <f>G300*'sazba bodu'!$B$3</f>
        <v>328</v>
      </c>
    </row>
    <row r="301" spans="1:8" ht="15.75" customHeight="1" x14ac:dyDescent="0.25">
      <c r="A301" s="52">
        <v>1077</v>
      </c>
      <c r="B301" s="52" t="s">
        <v>734</v>
      </c>
      <c r="C301" s="52" t="s">
        <v>697</v>
      </c>
      <c r="D301" t="s">
        <v>1006</v>
      </c>
      <c r="E301" t="s">
        <v>1008</v>
      </c>
      <c r="F301">
        <v>82113</v>
      </c>
      <c r="G301" s="30">
        <f>VLOOKUP(F301,zdroj_vykony!$A$1:$E$1258,5,FALSE)</f>
        <v>359</v>
      </c>
      <c r="H301" s="16">
        <f>G301*'sazba bodu'!$B$3</f>
        <v>359</v>
      </c>
    </row>
    <row r="302" spans="1:8" ht="15.75" customHeight="1" x14ac:dyDescent="0.25">
      <c r="A302" s="52">
        <v>1078</v>
      </c>
      <c r="B302" s="52" t="s">
        <v>734</v>
      </c>
      <c r="C302" s="52" t="s">
        <v>697</v>
      </c>
      <c r="D302" t="s">
        <v>953</v>
      </c>
      <c r="E302" t="s">
        <v>954</v>
      </c>
      <c r="F302">
        <v>82079</v>
      </c>
      <c r="G302" s="30">
        <f>VLOOKUP(F302,zdroj_vykony!$A$1:$E$1258,5,FALSE)</f>
        <v>328</v>
      </c>
      <c r="H302" s="16">
        <f>G302*'sazba bodu'!$B$3</f>
        <v>328</v>
      </c>
    </row>
    <row r="303" spans="1:8" ht="15.75" customHeight="1" x14ac:dyDescent="0.25">
      <c r="A303" s="52">
        <v>1079</v>
      </c>
      <c r="B303" s="52" t="s">
        <v>734</v>
      </c>
      <c r="C303" s="52" t="s">
        <v>697</v>
      </c>
      <c r="D303" t="s">
        <v>949</v>
      </c>
      <c r="E303" t="s">
        <v>950</v>
      </c>
      <c r="F303">
        <v>82079</v>
      </c>
      <c r="G303" s="30">
        <f>VLOOKUP(F303,zdroj_vykony!$A$1:$E$1258,5,FALSE)</f>
        <v>328</v>
      </c>
      <c r="H303" s="16">
        <f>G303*'sazba bodu'!$B$3</f>
        <v>328</v>
      </c>
    </row>
    <row r="304" spans="1:8" ht="15.75" customHeight="1" x14ac:dyDescent="0.25">
      <c r="A304" s="52">
        <v>1080</v>
      </c>
      <c r="B304" s="52" t="s">
        <v>734</v>
      </c>
      <c r="C304" s="52" t="s">
        <v>697</v>
      </c>
      <c r="D304" t="s">
        <v>951</v>
      </c>
      <c r="E304" t="s">
        <v>952</v>
      </c>
      <c r="F304">
        <v>82079</v>
      </c>
      <c r="G304" s="30">
        <f>VLOOKUP(F304,zdroj_vykony!$A$1:$E$1258,5,FALSE)</f>
        <v>328</v>
      </c>
      <c r="H304" s="16">
        <f>G304*'sazba bodu'!$B$3</f>
        <v>328</v>
      </c>
    </row>
    <row r="305" spans="1:8" ht="15.75" customHeight="1" x14ac:dyDescent="0.25">
      <c r="A305" s="52">
        <v>1081</v>
      </c>
      <c r="B305" s="52" t="s">
        <v>734</v>
      </c>
      <c r="C305" s="52" t="s">
        <v>697</v>
      </c>
      <c r="D305" t="s">
        <v>960</v>
      </c>
      <c r="E305" t="s">
        <v>961</v>
      </c>
      <c r="F305">
        <v>91411</v>
      </c>
      <c r="G305" s="30">
        <f>VLOOKUP(F305,zdroj_vykony!$A$1:$E$1258,5,FALSE)</f>
        <v>1499</v>
      </c>
      <c r="H305" s="16">
        <f>G305*'sazba bodu'!$B$3</f>
        <v>1499</v>
      </c>
    </row>
    <row r="306" spans="1:8" ht="15.75" customHeight="1" x14ac:dyDescent="0.25">
      <c r="A306" s="52">
        <v>1082</v>
      </c>
      <c r="B306" s="52" t="s">
        <v>734</v>
      </c>
      <c r="C306" s="52" t="s">
        <v>697</v>
      </c>
      <c r="D306" t="s">
        <v>956</v>
      </c>
      <c r="E306" t="s">
        <v>957</v>
      </c>
      <c r="F306">
        <v>91411</v>
      </c>
      <c r="G306" s="30">
        <f>VLOOKUP(F306,zdroj_vykony!$A$1:$E$1258,5,FALSE)</f>
        <v>1499</v>
      </c>
      <c r="H306" s="16">
        <f>G306*'sazba bodu'!$B$3</f>
        <v>1499</v>
      </c>
    </row>
    <row r="307" spans="1:8" ht="15.75" customHeight="1" x14ac:dyDescent="0.25">
      <c r="A307" s="52">
        <v>1083</v>
      </c>
      <c r="B307" s="52" t="s">
        <v>734</v>
      </c>
      <c r="C307" s="52" t="s">
        <v>697</v>
      </c>
      <c r="D307" t="s">
        <v>958</v>
      </c>
      <c r="E307" t="s">
        <v>959</v>
      </c>
      <c r="F307">
        <v>91411</v>
      </c>
      <c r="G307" s="30">
        <f>VLOOKUP(F307,zdroj_vykony!$A$1:$E$1258,5,FALSE)</f>
        <v>1499</v>
      </c>
      <c r="H307" s="16">
        <f>G307*'sazba bodu'!$B$3</f>
        <v>1499</v>
      </c>
    </row>
    <row r="308" spans="1:8" ht="15.75" customHeight="1" x14ac:dyDescent="0.25">
      <c r="A308" s="52">
        <v>1084</v>
      </c>
      <c r="B308" s="52" t="s">
        <v>734</v>
      </c>
      <c r="C308" s="52" t="s">
        <v>697</v>
      </c>
      <c r="D308" t="s">
        <v>765</v>
      </c>
      <c r="E308" t="s">
        <v>766</v>
      </c>
      <c r="F308">
        <v>91411</v>
      </c>
      <c r="G308" s="30">
        <f>VLOOKUP(F308,zdroj_vykony!$A$1:$E$1258,5,FALSE)</f>
        <v>1499</v>
      </c>
      <c r="H308" s="16">
        <f>G308*'sazba bodu'!$B$3</f>
        <v>1499</v>
      </c>
    </row>
    <row r="309" spans="1:8" ht="15.75" customHeight="1" x14ac:dyDescent="0.25">
      <c r="A309" s="52">
        <v>1085</v>
      </c>
      <c r="B309" s="52" t="s">
        <v>734</v>
      </c>
      <c r="C309" s="52" t="s">
        <v>697</v>
      </c>
      <c r="D309" t="s">
        <v>962</v>
      </c>
      <c r="E309" t="s">
        <v>963</v>
      </c>
      <c r="F309">
        <v>82079</v>
      </c>
      <c r="G309" s="30">
        <f>VLOOKUP(F309,zdroj_vykony!$A$1:$E$1258,5,FALSE)</f>
        <v>328</v>
      </c>
      <c r="H309" s="16">
        <f>G309*'sazba bodu'!$B$3</f>
        <v>328</v>
      </c>
    </row>
    <row r="310" spans="1:8" ht="15.75" customHeight="1" x14ac:dyDescent="0.25">
      <c r="A310" s="52">
        <v>1086</v>
      </c>
      <c r="B310" s="52" t="s">
        <v>734</v>
      </c>
      <c r="C310" s="52" t="s">
        <v>697</v>
      </c>
      <c r="D310" t="s">
        <v>964</v>
      </c>
      <c r="E310" t="s">
        <v>965</v>
      </c>
      <c r="F310">
        <v>82073</v>
      </c>
      <c r="G310" s="30">
        <f>VLOOKUP(F310,zdroj_vykony!$A$1:$E$1258,5,FALSE)</f>
        <v>714</v>
      </c>
      <c r="H310" s="16">
        <f>G310*'sazba bodu'!$B$3</f>
        <v>714</v>
      </c>
    </row>
    <row r="311" spans="1:8" ht="15.75" customHeight="1" x14ac:dyDescent="0.25">
      <c r="A311" s="52">
        <v>1087</v>
      </c>
      <c r="B311" s="52" t="s">
        <v>734</v>
      </c>
      <c r="C311" s="52" t="s">
        <v>697</v>
      </c>
      <c r="D311" t="s">
        <v>967</v>
      </c>
      <c r="E311" t="s">
        <v>969</v>
      </c>
      <c r="F311">
        <v>82079</v>
      </c>
      <c r="G311" s="30">
        <f>VLOOKUP(F311,zdroj_vykony!$A$1:$E$1258,5,FALSE)</f>
        <v>328</v>
      </c>
      <c r="H311" s="16">
        <f>G311*'sazba bodu'!$B$3</f>
        <v>328</v>
      </c>
    </row>
    <row r="312" spans="1:8" ht="15.75" customHeight="1" x14ac:dyDescent="0.25">
      <c r="A312" s="52">
        <v>1088</v>
      </c>
      <c r="B312" s="52" t="s">
        <v>734</v>
      </c>
      <c r="C312" s="52" t="s">
        <v>697</v>
      </c>
      <c r="D312" t="s">
        <v>970</v>
      </c>
      <c r="E312" t="s">
        <v>971</v>
      </c>
      <c r="F312">
        <v>82079</v>
      </c>
      <c r="G312" s="30">
        <f>VLOOKUP(F312,zdroj_vykony!$A$1:$E$1258,5,FALSE)</f>
        <v>328</v>
      </c>
      <c r="H312" s="16">
        <f>G312*'sazba bodu'!$B$3</f>
        <v>328</v>
      </c>
    </row>
    <row r="313" spans="1:8" ht="15.75" customHeight="1" x14ac:dyDescent="0.25">
      <c r="A313" s="52">
        <v>1089</v>
      </c>
      <c r="B313" s="52" t="s">
        <v>734</v>
      </c>
      <c r="C313" s="52" t="s">
        <v>697</v>
      </c>
      <c r="D313" t="s">
        <v>972</v>
      </c>
      <c r="E313" t="s">
        <v>973</v>
      </c>
      <c r="F313">
        <v>82087</v>
      </c>
      <c r="G313" s="30">
        <f>VLOOKUP(F313,zdroj_vykony!$A$1:$E$1258,5,FALSE)</f>
        <v>51</v>
      </c>
      <c r="H313" s="16">
        <f>G313*'sazba bodu'!$B$3</f>
        <v>51</v>
      </c>
    </row>
    <row r="314" spans="1:8" ht="15.75" customHeight="1" x14ac:dyDescent="0.25">
      <c r="A314" s="52">
        <v>1090</v>
      </c>
      <c r="B314" s="52" t="s">
        <v>734</v>
      </c>
      <c r="C314" s="52" t="s">
        <v>697</v>
      </c>
      <c r="D314" t="s">
        <v>975</v>
      </c>
      <c r="E314" s="59" t="s">
        <v>976</v>
      </c>
      <c r="F314">
        <v>82087</v>
      </c>
      <c r="G314" s="30">
        <f>VLOOKUP(F314,zdroj_vykony!$A$1:$E$1258,5,FALSE)</f>
        <v>51</v>
      </c>
      <c r="H314" s="16">
        <f>G314*'sazba bodu'!$B$3</f>
        <v>51</v>
      </c>
    </row>
    <row r="315" spans="1:8" ht="15.75" customHeight="1" x14ac:dyDescent="0.25">
      <c r="A315" s="52">
        <v>1091</v>
      </c>
      <c r="B315" s="52" t="s">
        <v>734</v>
      </c>
      <c r="C315" s="52" t="s">
        <v>697</v>
      </c>
      <c r="D315" t="s">
        <v>977</v>
      </c>
      <c r="E315" s="59" t="s">
        <v>978</v>
      </c>
      <c r="F315">
        <v>82087</v>
      </c>
      <c r="G315" s="30">
        <f>VLOOKUP(F315,zdroj_vykony!$A$1:$E$1258,5,FALSE)</f>
        <v>51</v>
      </c>
      <c r="H315" s="16">
        <f>G315*'sazba bodu'!$B$3</f>
        <v>51</v>
      </c>
    </row>
    <row r="316" spans="1:8" ht="15.75" customHeight="1" x14ac:dyDescent="0.25">
      <c r="A316" s="52">
        <v>1092</v>
      </c>
      <c r="B316" s="52" t="s">
        <v>734</v>
      </c>
      <c r="C316" s="52" t="s">
        <v>697</v>
      </c>
      <c r="D316" t="s">
        <v>980</v>
      </c>
      <c r="E316" t="s">
        <v>981</v>
      </c>
      <c r="F316">
        <v>82079</v>
      </c>
      <c r="G316" s="30">
        <f>VLOOKUP(F316,zdroj_vykony!$A$1:$E$1258,5,FALSE)</f>
        <v>328</v>
      </c>
      <c r="H316" s="16">
        <f>G316*'sazba bodu'!$B$3</f>
        <v>328</v>
      </c>
    </row>
    <row r="317" spans="1:8" ht="15.75" customHeight="1" x14ac:dyDescent="0.25">
      <c r="A317" s="52">
        <v>1093</v>
      </c>
      <c r="B317" s="52" t="s">
        <v>734</v>
      </c>
      <c r="C317" s="52" t="s">
        <v>697</v>
      </c>
      <c r="D317" t="s">
        <v>3805</v>
      </c>
      <c r="E317" t="s">
        <v>983</v>
      </c>
      <c r="F317">
        <v>82079</v>
      </c>
      <c r="G317" s="30">
        <f>VLOOKUP(F317,zdroj_vykony!$A$1:$E$1258,5,FALSE)</f>
        <v>328</v>
      </c>
      <c r="H317" s="16">
        <f>G317*'sazba bodu'!$B$3</f>
        <v>328</v>
      </c>
    </row>
    <row r="318" spans="1:8" ht="15.75" customHeight="1" x14ac:dyDescent="0.25">
      <c r="A318" s="52">
        <v>1094</v>
      </c>
      <c r="B318" s="52" t="s">
        <v>734</v>
      </c>
      <c r="C318" s="52" t="s">
        <v>697</v>
      </c>
      <c r="D318" t="s">
        <v>986</v>
      </c>
      <c r="E318" t="s">
        <v>987</v>
      </c>
      <c r="F318">
        <v>91411</v>
      </c>
      <c r="G318" s="30">
        <f>VLOOKUP(F318,zdroj_vykony!$A$1:$E$1258,5,FALSE)</f>
        <v>1499</v>
      </c>
      <c r="H318" s="16">
        <f>G318*'sazba bodu'!$B$3</f>
        <v>1499</v>
      </c>
    </row>
    <row r="319" spans="1:8" ht="15.75" customHeight="1" x14ac:dyDescent="0.25">
      <c r="A319" s="52">
        <v>1095</v>
      </c>
      <c r="B319" s="52" t="s">
        <v>734</v>
      </c>
      <c r="C319" s="52" t="s">
        <v>697</v>
      </c>
      <c r="D319" t="s">
        <v>993</v>
      </c>
      <c r="E319" t="s">
        <v>994</v>
      </c>
      <c r="F319">
        <v>82079</v>
      </c>
      <c r="G319" s="30">
        <f>VLOOKUP(F319,zdroj_vykony!$A$1:$E$1258,5,FALSE)</f>
        <v>328</v>
      </c>
      <c r="H319" s="16">
        <f>G319*'sazba bodu'!$B$3</f>
        <v>328</v>
      </c>
    </row>
    <row r="320" spans="1:8" ht="15.75" customHeight="1" x14ac:dyDescent="0.25">
      <c r="A320" s="52">
        <v>1096</v>
      </c>
      <c r="B320" s="52" t="s">
        <v>734</v>
      </c>
      <c r="C320" s="52" t="s">
        <v>697</v>
      </c>
      <c r="D320" t="s">
        <v>989</v>
      </c>
      <c r="E320" t="s">
        <v>990</v>
      </c>
      <c r="F320">
        <v>82079</v>
      </c>
      <c r="G320" s="30">
        <f>VLOOKUP(F320,zdroj_vykony!$A$1:$E$1258,5,FALSE)</f>
        <v>328</v>
      </c>
      <c r="H320" s="16">
        <f>G320*'sazba bodu'!$B$3</f>
        <v>328</v>
      </c>
    </row>
    <row r="321" spans="1:8" ht="15.75" customHeight="1" x14ac:dyDescent="0.25">
      <c r="A321" s="52">
        <v>1097</v>
      </c>
      <c r="B321" s="52" t="s">
        <v>734</v>
      </c>
      <c r="C321" s="52" t="s">
        <v>697</v>
      </c>
      <c r="D321" t="s">
        <v>991</v>
      </c>
      <c r="E321" t="s">
        <v>992</v>
      </c>
      <c r="F321">
        <v>82079</v>
      </c>
      <c r="G321" s="30">
        <f>VLOOKUP(F321,zdroj_vykony!$A$1:$E$1258,5,FALSE)</f>
        <v>328</v>
      </c>
      <c r="H321" s="16">
        <f>G321*'sazba bodu'!$B$3</f>
        <v>328</v>
      </c>
    </row>
    <row r="322" spans="1:8" ht="15.75" customHeight="1" x14ac:dyDescent="0.25">
      <c r="A322" s="52">
        <v>1098</v>
      </c>
      <c r="B322" s="52" t="s">
        <v>734</v>
      </c>
      <c r="C322" s="52" t="s">
        <v>697</v>
      </c>
      <c r="D322" t="s">
        <v>1002</v>
      </c>
      <c r="E322" t="s">
        <v>1003</v>
      </c>
      <c r="F322">
        <v>91411</v>
      </c>
      <c r="G322" s="30">
        <f>VLOOKUP(F322,zdroj_vykony!$A$1:$E$1258,5,FALSE)</f>
        <v>1499</v>
      </c>
      <c r="H322" s="16">
        <f>G322*'sazba bodu'!$B$3</f>
        <v>1499</v>
      </c>
    </row>
    <row r="323" spans="1:8" ht="15.75" customHeight="1" x14ac:dyDescent="0.25">
      <c r="A323" s="52">
        <v>1099</v>
      </c>
      <c r="B323" s="52" t="s">
        <v>734</v>
      </c>
      <c r="C323" s="52" t="s">
        <v>697</v>
      </c>
      <c r="D323" t="s">
        <v>998</v>
      </c>
      <c r="E323" t="s">
        <v>999</v>
      </c>
      <c r="F323">
        <v>91411</v>
      </c>
      <c r="G323" s="30">
        <f>VLOOKUP(F323,zdroj_vykony!$A$1:$E$1258,5,FALSE)</f>
        <v>1499</v>
      </c>
      <c r="H323" s="16">
        <f>G323*'sazba bodu'!$B$3</f>
        <v>1499</v>
      </c>
    </row>
    <row r="324" spans="1:8" ht="15.75" customHeight="1" x14ac:dyDescent="0.25">
      <c r="A324" s="52">
        <v>1100</v>
      </c>
      <c r="B324" s="52" t="s">
        <v>734</v>
      </c>
      <c r="C324" s="52" t="s">
        <v>697</v>
      </c>
      <c r="D324" t="s">
        <v>1000</v>
      </c>
      <c r="E324" t="s">
        <v>1001</v>
      </c>
      <c r="F324">
        <v>91411</v>
      </c>
      <c r="G324" s="30">
        <f>VLOOKUP(F324,zdroj_vykony!$A$1:$E$1258,5,FALSE)</f>
        <v>1499</v>
      </c>
      <c r="H324" s="16">
        <f>G324*'sazba bodu'!$B$3</f>
        <v>1499</v>
      </c>
    </row>
    <row r="325" spans="1:8" ht="15.75" customHeight="1" x14ac:dyDescent="0.25">
      <c r="A325" s="52">
        <v>1101</v>
      </c>
      <c r="B325" s="52" t="s">
        <v>734</v>
      </c>
      <c r="C325" s="52" t="s">
        <v>697</v>
      </c>
      <c r="D325" t="s">
        <v>768</v>
      </c>
      <c r="E325" t="s">
        <v>769</v>
      </c>
      <c r="F325">
        <v>82079</v>
      </c>
      <c r="G325" s="30">
        <f>VLOOKUP(F325,zdroj_vykony!$A$1:$E$1258,5,FALSE)</f>
        <v>328</v>
      </c>
      <c r="H325" s="16">
        <f>G325*'sazba bodu'!$B$3</f>
        <v>328</v>
      </c>
    </row>
    <row r="326" spans="1:8" ht="15.75" customHeight="1" x14ac:dyDescent="0.25">
      <c r="A326" s="52">
        <v>1102</v>
      </c>
      <c r="B326" s="52" t="s">
        <v>734</v>
      </c>
      <c r="C326" s="52" t="s">
        <v>697</v>
      </c>
      <c r="D326" t="s">
        <v>771</v>
      </c>
      <c r="E326" t="s">
        <v>772</v>
      </c>
      <c r="F326">
        <v>82079</v>
      </c>
      <c r="G326" s="30">
        <f>VLOOKUP(F326,zdroj_vykony!$A$1:$E$1258,5,FALSE)</f>
        <v>328</v>
      </c>
      <c r="H326" s="16">
        <f>G326*'sazba bodu'!$B$3</f>
        <v>328</v>
      </c>
    </row>
    <row r="327" spans="1:8" ht="15.75" customHeight="1" x14ac:dyDescent="0.25">
      <c r="A327" s="52">
        <v>1103</v>
      </c>
      <c r="B327" s="52" t="s">
        <v>734</v>
      </c>
      <c r="C327" s="52" t="s">
        <v>697</v>
      </c>
      <c r="D327" t="s">
        <v>773</v>
      </c>
      <c r="E327" t="s">
        <v>774</v>
      </c>
      <c r="F327">
        <v>91411</v>
      </c>
      <c r="G327" s="30">
        <f>VLOOKUP(F327,zdroj_vykony!$A$1:$E$1258,5,FALSE)</f>
        <v>1499</v>
      </c>
      <c r="H327" s="16">
        <f>G327*'sazba bodu'!$B$3</f>
        <v>1499</v>
      </c>
    </row>
    <row r="328" spans="1:8" ht="15.75" customHeight="1" x14ac:dyDescent="0.25">
      <c r="A328" s="52">
        <v>1104</v>
      </c>
      <c r="B328" s="52" t="s">
        <v>734</v>
      </c>
      <c r="C328" s="52" t="s">
        <v>697</v>
      </c>
      <c r="D328" t="s">
        <v>3806</v>
      </c>
      <c r="E328" t="s">
        <v>777</v>
      </c>
      <c r="F328">
        <v>82079</v>
      </c>
      <c r="G328" s="30">
        <f>VLOOKUP(F328,zdroj_vykony!$A$1:$E$1258,5,FALSE)</f>
        <v>328</v>
      </c>
      <c r="H328" s="16">
        <f>G328*'sazba bodu'!$B$3</f>
        <v>328</v>
      </c>
    </row>
    <row r="329" spans="1:8" ht="15.75" customHeight="1" x14ac:dyDescent="0.25">
      <c r="A329" s="52">
        <v>1105</v>
      </c>
      <c r="B329" s="52" t="s">
        <v>734</v>
      </c>
      <c r="C329" s="52" t="s">
        <v>697</v>
      </c>
      <c r="D329" t="s">
        <v>3807</v>
      </c>
      <c r="E329" t="s">
        <v>780</v>
      </c>
      <c r="F329">
        <v>82079</v>
      </c>
      <c r="G329" s="30">
        <f>VLOOKUP(F329,zdroj_vykony!$A$1:$E$1258,5,FALSE)</f>
        <v>328</v>
      </c>
      <c r="H329" s="16">
        <f>G329*'sazba bodu'!$B$3</f>
        <v>328</v>
      </c>
    </row>
    <row r="330" spans="1:8" ht="15.75" customHeight="1" x14ac:dyDescent="0.25">
      <c r="A330" s="52">
        <v>1106</v>
      </c>
      <c r="B330" s="52" t="s">
        <v>734</v>
      </c>
      <c r="C330" s="52" t="s">
        <v>697</v>
      </c>
      <c r="D330" t="s">
        <v>782</v>
      </c>
      <c r="E330" t="s">
        <v>783</v>
      </c>
      <c r="F330">
        <v>82079</v>
      </c>
      <c r="G330" s="30">
        <f>VLOOKUP(F330,zdroj_vykony!$A$1:$E$1258,5,FALSE)</f>
        <v>328</v>
      </c>
      <c r="H330" s="16">
        <f>G330*'sazba bodu'!$B$3</f>
        <v>328</v>
      </c>
    </row>
    <row r="331" spans="1:8" ht="15.75" customHeight="1" x14ac:dyDescent="0.25">
      <c r="A331" s="52">
        <v>1107</v>
      </c>
      <c r="B331" s="52" t="s">
        <v>734</v>
      </c>
      <c r="C331" s="52" t="s">
        <v>697</v>
      </c>
      <c r="D331" t="s">
        <v>787</v>
      </c>
      <c r="E331" t="s">
        <v>788</v>
      </c>
      <c r="F331">
        <v>82079</v>
      </c>
      <c r="G331" s="30">
        <f>VLOOKUP(F331,zdroj_vykony!$A$1:$E$1258,5,FALSE)</f>
        <v>328</v>
      </c>
      <c r="H331" s="16">
        <f>G331*'sazba bodu'!$B$3</f>
        <v>328</v>
      </c>
    </row>
    <row r="332" spans="1:8" ht="15.75" customHeight="1" x14ac:dyDescent="0.25">
      <c r="A332" s="52">
        <v>1108</v>
      </c>
      <c r="B332" s="52" t="s">
        <v>734</v>
      </c>
      <c r="C332" s="52" t="s">
        <v>697</v>
      </c>
      <c r="D332" t="s">
        <v>833</v>
      </c>
      <c r="E332" t="s">
        <v>834</v>
      </c>
      <c r="F332">
        <v>82079</v>
      </c>
      <c r="G332" s="30">
        <f>VLOOKUP(F332,zdroj_vykony!$A$1:$E$1258,5,FALSE)</f>
        <v>328</v>
      </c>
      <c r="H332" s="16">
        <f>G332*'sazba bodu'!$B$3</f>
        <v>328</v>
      </c>
    </row>
    <row r="333" spans="1:8" ht="15.75" customHeight="1" x14ac:dyDescent="0.25">
      <c r="A333" s="52">
        <v>1109</v>
      </c>
      <c r="B333" s="52" t="s">
        <v>734</v>
      </c>
      <c r="C333" s="52" t="s">
        <v>697</v>
      </c>
      <c r="D333" t="s">
        <v>836</v>
      </c>
      <c r="E333" t="s">
        <v>837</v>
      </c>
      <c r="F333">
        <v>82079</v>
      </c>
      <c r="G333" s="30">
        <f>VLOOKUP(F333,zdroj_vykony!$A$1:$E$1258,5,FALSE)</f>
        <v>328</v>
      </c>
      <c r="H333" s="16">
        <f>G333*'sazba bodu'!$B$3</f>
        <v>328</v>
      </c>
    </row>
    <row r="334" spans="1:8" ht="15.75" customHeight="1" x14ac:dyDescent="0.25">
      <c r="A334" s="52">
        <v>1110</v>
      </c>
      <c r="B334" s="52" t="s">
        <v>734</v>
      </c>
      <c r="C334" s="52" t="s">
        <v>697</v>
      </c>
      <c r="D334" t="s">
        <v>3808</v>
      </c>
      <c r="E334" t="s">
        <v>1011</v>
      </c>
      <c r="F334">
        <v>82079</v>
      </c>
      <c r="G334" s="30">
        <f>VLOOKUP(F334,zdroj_vykony!$A$1:$E$1258,5,FALSE)</f>
        <v>328</v>
      </c>
      <c r="H334" s="16">
        <f>G334*'sazba bodu'!$B$3</f>
        <v>328</v>
      </c>
    </row>
    <row r="335" spans="1:8" ht="15.75" customHeight="1" x14ac:dyDescent="0.25">
      <c r="A335" s="52">
        <v>1111</v>
      </c>
      <c r="B335" s="52" t="s">
        <v>734</v>
      </c>
      <c r="C335" s="52" t="s">
        <v>697</v>
      </c>
      <c r="D335" t="s">
        <v>3809</v>
      </c>
      <c r="E335" t="s">
        <v>1014</v>
      </c>
      <c r="F335">
        <v>82079</v>
      </c>
      <c r="G335" s="30">
        <f>VLOOKUP(F335,zdroj_vykony!$A$1:$E$1258,5,FALSE)</f>
        <v>328</v>
      </c>
      <c r="H335" s="16">
        <f>G335*'sazba bodu'!$B$3</f>
        <v>328</v>
      </c>
    </row>
    <row r="336" spans="1:8" ht="15.75" customHeight="1" x14ac:dyDescent="0.25">
      <c r="A336" s="52">
        <v>1112</v>
      </c>
      <c r="B336" s="52" t="s">
        <v>734</v>
      </c>
      <c r="C336" s="52" t="s">
        <v>697</v>
      </c>
      <c r="D336" t="s">
        <v>1098</v>
      </c>
      <c r="E336" s="15" t="s">
        <v>1100</v>
      </c>
      <c r="F336">
        <v>82079</v>
      </c>
      <c r="G336" s="30">
        <f>VLOOKUP(F336,zdroj_vykony!$A$1:$E$1258,5,FALSE)</f>
        <v>328</v>
      </c>
      <c r="H336" s="16">
        <f>G336*'sazba bodu'!$B$3</f>
        <v>328</v>
      </c>
    </row>
    <row r="337" spans="1:8" ht="15.75" customHeight="1" x14ac:dyDescent="0.25">
      <c r="A337" s="52">
        <v>1113</v>
      </c>
      <c r="B337" s="52" t="s">
        <v>705</v>
      </c>
      <c r="C337" s="52" t="s">
        <v>697</v>
      </c>
      <c r="D337" t="s">
        <v>3810</v>
      </c>
      <c r="E337" t="s">
        <v>3811</v>
      </c>
      <c r="F337">
        <v>91317</v>
      </c>
      <c r="G337" s="30">
        <f>VLOOKUP(F337,zdroj_vykony!$A$1:$E$1258,5,FALSE)</f>
        <v>350</v>
      </c>
      <c r="H337" s="16">
        <f>G337*'sazba bodu'!$B$3</f>
        <v>350</v>
      </c>
    </row>
    <row r="338" spans="1:8" ht="15.75" customHeight="1" x14ac:dyDescent="0.25">
      <c r="A338" s="52">
        <v>1114</v>
      </c>
      <c r="B338" s="52" t="s">
        <v>705</v>
      </c>
      <c r="C338" s="52" t="s">
        <v>697</v>
      </c>
      <c r="D338" t="s">
        <v>1136</v>
      </c>
      <c r="E338" t="s">
        <v>1137</v>
      </c>
      <c r="F338">
        <v>91197</v>
      </c>
      <c r="G338" s="30">
        <f>VLOOKUP(F338,zdroj_vykony!$A$1:$E$1258,5,FALSE)</f>
        <v>1038</v>
      </c>
      <c r="H338" s="16">
        <f>G338*'sazba bodu'!$B$3</f>
        <v>1038</v>
      </c>
    </row>
    <row r="339" spans="1:8" ht="15.75" customHeight="1" x14ac:dyDescent="0.25">
      <c r="A339" s="52">
        <v>1115</v>
      </c>
      <c r="B339" s="52" t="s">
        <v>734</v>
      </c>
      <c r="C339" s="52" t="s">
        <v>697</v>
      </c>
      <c r="D339" s="15" t="s">
        <v>1016</v>
      </c>
      <c r="E339" s="15" t="s">
        <v>1017</v>
      </c>
      <c r="F339">
        <v>82079</v>
      </c>
      <c r="G339" s="30">
        <f>VLOOKUP(F339,zdroj_vykony!$A$1:$E$1258,5,FALSE)</f>
        <v>328</v>
      </c>
      <c r="H339" s="16">
        <f>G339*'sazba bodu'!$B$3</f>
        <v>328</v>
      </c>
    </row>
    <row r="340" spans="1:8" ht="15.75" customHeight="1" x14ac:dyDescent="0.25">
      <c r="A340" s="52">
        <v>1116</v>
      </c>
      <c r="B340" s="52" t="s">
        <v>734</v>
      </c>
      <c r="C340" s="52" t="s">
        <v>697</v>
      </c>
      <c r="D340" s="15" t="s">
        <v>1019</v>
      </c>
      <c r="E340" s="15" t="s">
        <v>1020</v>
      </c>
      <c r="F340">
        <v>82079</v>
      </c>
      <c r="G340" s="30">
        <f>VLOOKUP(F340,zdroj_vykony!$A$1:$E$1258,5,FALSE)</f>
        <v>328</v>
      </c>
      <c r="H340" s="16">
        <f>G340*'sazba bodu'!$B$3</f>
        <v>328</v>
      </c>
    </row>
    <row r="341" spans="1:8" ht="15.75" customHeight="1" x14ac:dyDescent="0.25">
      <c r="A341" s="52">
        <v>1117</v>
      </c>
      <c r="B341" s="52" t="s">
        <v>705</v>
      </c>
      <c r="C341" s="52" t="s">
        <v>697</v>
      </c>
      <c r="D341" t="s">
        <v>1028</v>
      </c>
      <c r="E341" t="s">
        <v>1030</v>
      </c>
      <c r="F341">
        <v>91567</v>
      </c>
      <c r="G341" s="30">
        <f>VLOOKUP(F341,zdroj_vykony!$A$1:$E$1258,5,FALSE)</f>
        <v>312</v>
      </c>
      <c r="H341" s="16">
        <f>G341*'sazba bodu'!$B$3</f>
        <v>312</v>
      </c>
    </row>
    <row r="342" spans="1:8" ht="15.75" customHeight="1" x14ac:dyDescent="0.25">
      <c r="A342" s="52">
        <v>1118</v>
      </c>
      <c r="B342" s="52" t="s">
        <v>705</v>
      </c>
      <c r="C342" s="52" t="s">
        <v>697</v>
      </c>
      <c r="D342" t="s">
        <v>1031</v>
      </c>
      <c r="E342" t="s">
        <v>1032</v>
      </c>
      <c r="F342">
        <v>91567</v>
      </c>
      <c r="G342" s="30">
        <f>VLOOKUP(F342,zdroj_vykony!$A$1:$E$1258,5,FALSE)</f>
        <v>312</v>
      </c>
      <c r="H342" s="16">
        <f>G342*'sazba bodu'!$B$3</f>
        <v>312</v>
      </c>
    </row>
    <row r="343" spans="1:8" ht="15.75" customHeight="1" x14ac:dyDescent="0.25">
      <c r="A343" s="52">
        <v>1119</v>
      </c>
      <c r="B343" s="52" t="s">
        <v>705</v>
      </c>
      <c r="C343" s="52" t="s">
        <v>697</v>
      </c>
      <c r="D343" t="s">
        <v>3812</v>
      </c>
      <c r="E343" t="s">
        <v>1042</v>
      </c>
      <c r="F343">
        <v>91327</v>
      </c>
      <c r="G343" s="30">
        <f>VLOOKUP(F343,zdroj_vykony!$A$1:$E$1258,5,FALSE)</f>
        <v>196</v>
      </c>
      <c r="H343" s="16">
        <f>G343*'sazba bodu'!$B$3</f>
        <v>196</v>
      </c>
    </row>
    <row r="344" spans="1:8" ht="15.75" customHeight="1" x14ac:dyDescent="0.25">
      <c r="A344" s="52">
        <v>1120</v>
      </c>
      <c r="B344" s="52" t="s">
        <v>734</v>
      </c>
      <c r="C344" s="52" t="s">
        <v>697</v>
      </c>
      <c r="D344" t="s">
        <v>1023</v>
      </c>
      <c r="E344" s="59" t="s">
        <v>1024</v>
      </c>
      <c r="F344">
        <v>91411</v>
      </c>
      <c r="G344" s="30">
        <f>VLOOKUP(F344,zdroj_vykony!$A$1:$E$1258,5,FALSE)</f>
        <v>1499</v>
      </c>
      <c r="H344" s="16">
        <f>G344*'sazba bodu'!$B$3</f>
        <v>1499</v>
      </c>
    </row>
    <row r="345" spans="1:8" ht="15.75" customHeight="1" x14ac:dyDescent="0.25">
      <c r="A345" s="52">
        <v>1121</v>
      </c>
      <c r="B345" s="52" t="s">
        <v>734</v>
      </c>
      <c r="C345" s="52" t="s">
        <v>697</v>
      </c>
      <c r="D345" t="s">
        <v>1025</v>
      </c>
      <c r="E345" s="59" t="s">
        <v>1026</v>
      </c>
      <c r="F345">
        <v>91411</v>
      </c>
      <c r="G345" s="30">
        <f>VLOOKUP(F345,zdroj_vykony!$A$1:$E$1258,5,FALSE)</f>
        <v>1499</v>
      </c>
      <c r="H345" s="16">
        <f>G345*'sazba bodu'!$B$3</f>
        <v>1499</v>
      </c>
    </row>
    <row r="346" spans="1:8" ht="15.75" customHeight="1" x14ac:dyDescent="0.25">
      <c r="A346" s="52">
        <v>1122</v>
      </c>
      <c r="B346" s="52" t="s">
        <v>705</v>
      </c>
      <c r="C346" s="52" t="s">
        <v>697</v>
      </c>
      <c r="D346" t="s">
        <v>3813</v>
      </c>
      <c r="E346" t="s">
        <v>1042</v>
      </c>
      <c r="F346">
        <v>91273</v>
      </c>
      <c r="G346" s="30">
        <f>VLOOKUP(F346,zdroj_vykony!$A$1:$E$1258,5,FALSE)</f>
        <v>261</v>
      </c>
      <c r="H346" s="16">
        <f>G346*'sazba bodu'!$B$3</f>
        <v>261</v>
      </c>
    </row>
    <row r="347" spans="1:8" ht="15.75" customHeight="1" x14ac:dyDescent="0.25">
      <c r="A347" s="52">
        <v>1123</v>
      </c>
      <c r="B347" s="52" t="s">
        <v>705</v>
      </c>
      <c r="C347" s="52" t="s">
        <v>697</v>
      </c>
      <c r="D347" t="s">
        <v>1049</v>
      </c>
      <c r="E347" t="s">
        <v>1050</v>
      </c>
      <c r="F347">
        <v>91275</v>
      </c>
      <c r="G347" s="30">
        <f>VLOOKUP(F347,zdroj_vykony!$A$1:$E$1258,5,FALSE)</f>
        <v>1235</v>
      </c>
      <c r="H347" s="16">
        <f>G347*'sazba bodu'!$B$3</f>
        <v>1235</v>
      </c>
    </row>
    <row r="348" spans="1:8" ht="15.75" customHeight="1" x14ac:dyDescent="0.25">
      <c r="A348" s="52">
        <v>1124</v>
      </c>
      <c r="B348" s="52" t="s">
        <v>705</v>
      </c>
      <c r="C348" s="52" t="s">
        <v>697</v>
      </c>
      <c r="D348" t="s">
        <v>1044</v>
      </c>
      <c r="E348" t="s">
        <v>1046</v>
      </c>
      <c r="F348">
        <v>91275</v>
      </c>
      <c r="G348" s="30">
        <f>VLOOKUP(F348,zdroj_vykony!$A$1:$E$1258,5,FALSE)</f>
        <v>1235</v>
      </c>
      <c r="H348" s="16">
        <f>G348*'sazba bodu'!$B$3</f>
        <v>1235</v>
      </c>
    </row>
    <row r="349" spans="1:8" ht="15.75" customHeight="1" x14ac:dyDescent="0.25">
      <c r="A349" s="52">
        <v>1125</v>
      </c>
      <c r="B349" s="52" t="s">
        <v>705</v>
      </c>
      <c r="C349" s="52" t="s">
        <v>697</v>
      </c>
      <c r="D349" t="s">
        <v>1047</v>
      </c>
      <c r="E349" t="s">
        <v>1048</v>
      </c>
      <c r="F349">
        <v>91275</v>
      </c>
      <c r="G349" s="30">
        <f>VLOOKUP(F349,zdroj_vykony!$A$1:$E$1258,5,FALSE)</f>
        <v>1235</v>
      </c>
      <c r="H349" s="16">
        <f>G349*'sazba bodu'!$B$3</f>
        <v>1235</v>
      </c>
    </row>
    <row r="350" spans="1:8" ht="15.75" customHeight="1" x14ac:dyDescent="0.25">
      <c r="A350" s="52">
        <v>1126</v>
      </c>
      <c r="B350" s="52" t="s">
        <v>705</v>
      </c>
      <c r="C350" s="52" t="s">
        <v>697</v>
      </c>
      <c r="D350" t="s">
        <v>1056</v>
      </c>
      <c r="E350" t="s">
        <v>1057</v>
      </c>
      <c r="F350">
        <v>91491</v>
      </c>
      <c r="G350" s="30">
        <f>VLOOKUP(F350,zdroj_vykony!$A$1:$E$1258,5,FALSE)</f>
        <v>261</v>
      </c>
      <c r="H350" s="16">
        <f>G350*'sazba bodu'!$B$3</f>
        <v>261</v>
      </c>
    </row>
    <row r="351" spans="1:8" ht="15.75" customHeight="1" x14ac:dyDescent="0.25">
      <c r="A351" s="52">
        <v>1127</v>
      </c>
      <c r="B351" s="52" t="s">
        <v>705</v>
      </c>
      <c r="C351" s="52" t="s">
        <v>697</v>
      </c>
      <c r="D351" t="s">
        <v>1052</v>
      </c>
      <c r="E351" t="s">
        <v>1053</v>
      </c>
      <c r="F351">
        <v>91491</v>
      </c>
      <c r="G351" s="30">
        <f>VLOOKUP(F351,zdroj_vykony!$A$1:$E$1258,5,FALSE)</f>
        <v>261</v>
      </c>
      <c r="H351" s="16">
        <f>G351*'sazba bodu'!$B$3</f>
        <v>261</v>
      </c>
    </row>
    <row r="352" spans="1:8" ht="15.75" customHeight="1" x14ac:dyDescent="0.25">
      <c r="A352" s="52">
        <v>1128</v>
      </c>
      <c r="B352" s="52" t="s">
        <v>705</v>
      </c>
      <c r="C352" s="52" t="s">
        <v>697</v>
      </c>
      <c r="D352" t="s">
        <v>1054</v>
      </c>
      <c r="E352" t="s">
        <v>1055</v>
      </c>
      <c r="F352">
        <v>91491</v>
      </c>
      <c r="G352" s="30">
        <f>VLOOKUP(F352,zdroj_vykony!$A$1:$E$1258,5,FALSE)</f>
        <v>261</v>
      </c>
      <c r="H352" s="16">
        <f>G352*'sazba bodu'!$B$3</f>
        <v>261</v>
      </c>
    </row>
    <row r="353" spans="1:8" ht="15.75" customHeight="1" x14ac:dyDescent="0.25">
      <c r="A353" s="52">
        <v>1129</v>
      </c>
      <c r="B353" s="52" t="s">
        <v>705</v>
      </c>
      <c r="C353" s="52" t="s">
        <v>697</v>
      </c>
      <c r="D353" t="s">
        <v>1059</v>
      </c>
      <c r="E353" t="s">
        <v>1060</v>
      </c>
      <c r="F353">
        <v>91567</v>
      </c>
      <c r="G353" s="30">
        <f>VLOOKUP(F353,zdroj_vykony!$A$1:$E$1258,5,FALSE)</f>
        <v>312</v>
      </c>
      <c r="H353" s="16">
        <f>G353*'sazba bodu'!$B$3</f>
        <v>312</v>
      </c>
    </row>
    <row r="354" spans="1:8" ht="15.75" customHeight="1" x14ac:dyDescent="0.25">
      <c r="A354" s="52">
        <v>1130</v>
      </c>
      <c r="B354" s="52" t="s">
        <v>705</v>
      </c>
      <c r="C354" s="52" t="s">
        <v>697</v>
      </c>
      <c r="D354" t="s">
        <v>1061</v>
      </c>
      <c r="E354" t="s">
        <v>1062</v>
      </c>
      <c r="F354">
        <v>91567</v>
      </c>
      <c r="G354" s="30">
        <f>VLOOKUP(F354,zdroj_vykony!$A$1:$E$1258,5,FALSE)</f>
        <v>312</v>
      </c>
      <c r="H354" s="16">
        <f>G354*'sazba bodu'!$B$3</f>
        <v>312</v>
      </c>
    </row>
    <row r="355" spans="1:8" ht="15.75" customHeight="1" x14ac:dyDescent="0.25">
      <c r="A355" s="52">
        <v>1131</v>
      </c>
      <c r="B355" s="52" t="s">
        <v>705</v>
      </c>
      <c r="C355" s="52" t="s">
        <v>697</v>
      </c>
      <c r="D355" t="s">
        <v>1064</v>
      </c>
      <c r="E355" t="s">
        <v>1065</v>
      </c>
      <c r="F355">
        <v>91567</v>
      </c>
      <c r="G355" s="30">
        <f>VLOOKUP(F355,zdroj_vykony!$A$1:$E$1258,5,FALSE)</f>
        <v>312</v>
      </c>
      <c r="H355" s="16">
        <f>G355*'sazba bodu'!$B$3</f>
        <v>312</v>
      </c>
    </row>
    <row r="356" spans="1:8" ht="15.75" customHeight="1" x14ac:dyDescent="0.25">
      <c r="A356" s="52">
        <v>1132</v>
      </c>
      <c r="B356" s="52" t="s">
        <v>705</v>
      </c>
      <c r="C356" s="52" t="s">
        <v>697</v>
      </c>
      <c r="D356" t="s">
        <v>1066</v>
      </c>
      <c r="E356" t="s">
        <v>1067</v>
      </c>
      <c r="F356">
        <v>91567</v>
      </c>
      <c r="G356" s="30">
        <f>VLOOKUP(F356,zdroj_vykony!$A$1:$E$1258,5,FALSE)</f>
        <v>312</v>
      </c>
      <c r="H356" s="16">
        <f>G356*'sazba bodu'!$B$3</f>
        <v>312</v>
      </c>
    </row>
    <row r="357" spans="1:8" ht="15.75" customHeight="1" x14ac:dyDescent="0.25">
      <c r="A357" s="52">
        <v>1133</v>
      </c>
      <c r="B357" s="52" t="s">
        <v>705</v>
      </c>
      <c r="C357" s="52" t="s">
        <v>697</v>
      </c>
      <c r="D357" t="s">
        <v>1071</v>
      </c>
      <c r="E357" t="s">
        <v>1072</v>
      </c>
      <c r="F357">
        <v>91567</v>
      </c>
      <c r="G357" s="30">
        <f>VLOOKUP(F357,zdroj_vykony!$A$1:$E$1258,5,FALSE)</f>
        <v>312</v>
      </c>
      <c r="H357" s="16">
        <f>G357*'sazba bodu'!$B$3</f>
        <v>312</v>
      </c>
    </row>
    <row r="358" spans="1:8" ht="15.75" customHeight="1" x14ac:dyDescent="0.25">
      <c r="A358" s="52">
        <v>1134</v>
      </c>
      <c r="B358" s="52" t="s">
        <v>705</v>
      </c>
      <c r="C358" s="52" t="s">
        <v>697</v>
      </c>
      <c r="D358" t="s">
        <v>1073</v>
      </c>
      <c r="E358" t="s">
        <v>1074</v>
      </c>
      <c r="F358">
        <v>91567</v>
      </c>
      <c r="G358" s="30">
        <f>VLOOKUP(F358,zdroj_vykony!$A$1:$E$1258,5,FALSE)</f>
        <v>312</v>
      </c>
      <c r="H358" s="16">
        <f>G358*'sazba bodu'!$B$3</f>
        <v>312</v>
      </c>
    </row>
    <row r="359" spans="1:8" ht="15.75" customHeight="1" x14ac:dyDescent="0.25">
      <c r="A359" s="52">
        <v>1135</v>
      </c>
      <c r="B359" s="52" t="s">
        <v>705</v>
      </c>
      <c r="C359" s="52" t="s">
        <v>697</v>
      </c>
      <c r="D359" t="s">
        <v>1091</v>
      </c>
      <c r="E359" t="s">
        <v>1092</v>
      </c>
      <c r="F359">
        <v>91289</v>
      </c>
      <c r="G359" s="30">
        <f>VLOOKUP(F359,zdroj_vykony!$A$1:$E$1258,5,FALSE)</f>
        <v>292</v>
      </c>
      <c r="H359" s="16">
        <f>G359*'sazba bodu'!$B$3</f>
        <v>292</v>
      </c>
    </row>
    <row r="360" spans="1:8" ht="15.75" customHeight="1" x14ac:dyDescent="0.25">
      <c r="A360" s="52">
        <v>1136</v>
      </c>
      <c r="B360" s="52" t="s">
        <v>705</v>
      </c>
      <c r="C360" s="52" t="s">
        <v>697</v>
      </c>
      <c r="D360" t="s">
        <v>1086</v>
      </c>
      <c r="E360" t="s">
        <v>1088</v>
      </c>
      <c r="F360">
        <v>91287</v>
      </c>
      <c r="G360" s="30">
        <f>VLOOKUP(F360,zdroj_vykony!$A$1:$E$1258,5,FALSE)</f>
        <v>424</v>
      </c>
      <c r="H360" s="16">
        <f>G360*'sazba bodu'!$B$3</f>
        <v>424</v>
      </c>
    </row>
    <row r="361" spans="1:8" ht="15.75" customHeight="1" x14ac:dyDescent="0.25">
      <c r="A361" s="52">
        <v>1137</v>
      </c>
      <c r="B361" s="52" t="s">
        <v>705</v>
      </c>
      <c r="C361" s="52" t="s">
        <v>697</v>
      </c>
      <c r="D361" t="s">
        <v>1089</v>
      </c>
      <c r="E361" t="s">
        <v>1090</v>
      </c>
      <c r="F361">
        <v>91285</v>
      </c>
      <c r="G361" s="30">
        <f>VLOOKUP(F361,zdroj_vykony!$A$1:$E$1258,5,FALSE)</f>
        <v>514</v>
      </c>
      <c r="H361" s="16">
        <f>G361*'sazba bodu'!$B$3</f>
        <v>514</v>
      </c>
    </row>
    <row r="362" spans="1:8" ht="15.75" customHeight="1" x14ac:dyDescent="0.25">
      <c r="A362" s="52">
        <v>1138</v>
      </c>
      <c r="B362" s="52" t="s">
        <v>705</v>
      </c>
      <c r="C362" s="52" t="s">
        <v>697</v>
      </c>
      <c r="D362" t="s">
        <v>1093</v>
      </c>
      <c r="E362" t="s">
        <v>1094</v>
      </c>
      <c r="F362">
        <v>91567</v>
      </c>
      <c r="G362" s="30">
        <f>VLOOKUP(F362,zdroj_vykony!$A$1:$E$1258,5,FALSE)</f>
        <v>312</v>
      </c>
      <c r="H362" s="16">
        <f>G362*'sazba bodu'!$B$3</f>
        <v>312</v>
      </c>
    </row>
    <row r="363" spans="1:8" ht="15.75" customHeight="1" x14ac:dyDescent="0.25">
      <c r="A363" s="52">
        <v>1139</v>
      </c>
      <c r="B363" s="52" t="s">
        <v>734</v>
      </c>
      <c r="C363" s="52" t="s">
        <v>697</v>
      </c>
      <c r="D363" t="s">
        <v>1101</v>
      </c>
      <c r="E363" t="s">
        <v>1102</v>
      </c>
      <c r="F363">
        <v>82079</v>
      </c>
      <c r="G363" s="30">
        <f>VLOOKUP(F363,zdroj_vykony!$A$1:$E$1258,5,FALSE)</f>
        <v>328</v>
      </c>
      <c r="H363" s="16">
        <f>G363*'sazba bodu'!$B$3</f>
        <v>328</v>
      </c>
    </row>
    <row r="364" spans="1:8" ht="15.75" customHeight="1" x14ac:dyDescent="0.25">
      <c r="A364" s="52">
        <v>1140</v>
      </c>
      <c r="B364" s="52" t="s">
        <v>734</v>
      </c>
      <c r="C364" s="52" t="s">
        <v>697</v>
      </c>
      <c r="D364" t="s">
        <v>1104</v>
      </c>
      <c r="E364" t="s">
        <v>1105</v>
      </c>
      <c r="F364">
        <v>82079</v>
      </c>
      <c r="G364" s="30">
        <f>VLOOKUP(F364,zdroj_vykony!$A$1:$E$1258,5,FALSE)</f>
        <v>328</v>
      </c>
      <c r="H364" s="16">
        <f>G364*'sazba bodu'!$B$3</f>
        <v>328</v>
      </c>
    </row>
    <row r="365" spans="1:8" ht="15.75" customHeight="1" x14ac:dyDescent="0.25">
      <c r="A365" s="52">
        <v>1141</v>
      </c>
      <c r="B365" s="52" t="s">
        <v>705</v>
      </c>
      <c r="C365" s="52" t="s">
        <v>697</v>
      </c>
      <c r="D365" t="s">
        <v>3814</v>
      </c>
      <c r="E365" t="s">
        <v>1096</v>
      </c>
      <c r="F365">
        <v>91567</v>
      </c>
      <c r="G365" s="30">
        <f>VLOOKUP(F365,zdroj_vykony!$A$1:$E$1258,5,FALSE)</f>
        <v>312</v>
      </c>
      <c r="H365" s="16">
        <f>G365*'sazba bodu'!$B$3</f>
        <v>312</v>
      </c>
    </row>
    <row r="366" spans="1:8" ht="15.75" customHeight="1" x14ac:dyDescent="0.25">
      <c r="A366" s="52">
        <v>1142</v>
      </c>
      <c r="B366" s="52" t="s">
        <v>734</v>
      </c>
      <c r="C366" s="52" t="s">
        <v>697</v>
      </c>
      <c r="D366" t="s">
        <v>1113</v>
      </c>
      <c r="E366" s="15" t="s">
        <v>1114</v>
      </c>
      <c r="F366">
        <v>82089</v>
      </c>
      <c r="G366" s="30">
        <f>VLOOKUP(F366,zdroj_vykony!$A$1:$E$1258,5,FALSE)</f>
        <v>193</v>
      </c>
      <c r="H366" s="16">
        <f>G366*'sazba bodu'!$B$3</f>
        <v>193</v>
      </c>
    </row>
    <row r="367" spans="1:8" ht="15.75" customHeight="1" x14ac:dyDescent="0.25">
      <c r="A367" s="52">
        <v>1143</v>
      </c>
      <c r="B367" s="52" t="s">
        <v>734</v>
      </c>
      <c r="C367" s="52" t="s">
        <v>697</v>
      </c>
      <c r="D367" t="s">
        <v>1108</v>
      </c>
      <c r="E367" s="15" t="s">
        <v>1109</v>
      </c>
      <c r="F367">
        <v>82089</v>
      </c>
      <c r="G367" s="30">
        <f>VLOOKUP(F367,zdroj_vykony!$A$1:$E$1258,5,FALSE)</f>
        <v>193</v>
      </c>
      <c r="H367" s="16">
        <f>G367*'sazba bodu'!$B$3</f>
        <v>193</v>
      </c>
    </row>
    <row r="368" spans="1:8" ht="15.75" customHeight="1" x14ac:dyDescent="0.25">
      <c r="A368" s="52">
        <v>1144</v>
      </c>
      <c r="B368" s="52" t="s">
        <v>734</v>
      </c>
      <c r="C368" s="52" t="s">
        <v>697</v>
      </c>
      <c r="D368" t="s">
        <v>1111</v>
      </c>
      <c r="E368" s="15" t="s">
        <v>1112</v>
      </c>
      <c r="F368">
        <v>82089</v>
      </c>
      <c r="G368" s="30">
        <f>VLOOKUP(F368,zdroj_vykony!$A$1:$E$1258,5,FALSE)</f>
        <v>193</v>
      </c>
      <c r="H368" s="16">
        <f>G368*'sazba bodu'!$B$3</f>
        <v>193</v>
      </c>
    </row>
    <row r="369" spans="1:8" ht="15.75" customHeight="1" x14ac:dyDescent="0.25">
      <c r="A369" s="52">
        <v>1145</v>
      </c>
      <c r="B369" s="52" t="s">
        <v>734</v>
      </c>
      <c r="C369" s="52" t="s">
        <v>697</v>
      </c>
      <c r="D369" t="s">
        <v>1115</v>
      </c>
      <c r="E369" t="s">
        <v>1116</v>
      </c>
      <c r="F369">
        <v>82079</v>
      </c>
      <c r="G369" s="30">
        <f>VLOOKUP(F369,zdroj_vykony!$A$1:$E$1258,5,FALSE)</f>
        <v>328</v>
      </c>
      <c r="H369" s="16">
        <f>G369*'sazba bodu'!$B$3</f>
        <v>328</v>
      </c>
    </row>
    <row r="370" spans="1:8" ht="15.75" customHeight="1" x14ac:dyDescent="0.25">
      <c r="A370" s="52">
        <v>1146</v>
      </c>
      <c r="B370" s="52" t="s">
        <v>734</v>
      </c>
      <c r="C370" s="52" t="s">
        <v>697</v>
      </c>
      <c r="D370" t="s">
        <v>1117</v>
      </c>
      <c r="E370" s="15" t="s">
        <v>1118</v>
      </c>
      <c r="F370">
        <v>82079</v>
      </c>
      <c r="G370" s="30">
        <f>VLOOKUP(F370,zdroj_vykony!$A$1:$E$1258,5,FALSE)</f>
        <v>328</v>
      </c>
      <c r="H370" s="16">
        <f>G370*'sazba bodu'!$B$3</f>
        <v>328</v>
      </c>
    </row>
    <row r="371" spans="1:8" ht="15.75" customHeight="1" x14ac:dyDescent="0.25">
      <c r="A371" s="52">
        <v>1147</v>
      </c>
      <c r="B371" s="52" t="s">
        <v>705</v>
      </c>
      <c r="C371" s="52" t="s">
        <v>697</v>
      </c>
      <c r="D371" t="s">
        <v>3815</v>
      </c>
      <c r="E371" t="s">
        <v>1165</v>
      </c>
      <c r="F371">
        <v>91567</v>
      </c>
      <c r="G371" s="30">
        <f>VLOOKUP(F371,zdroj_vykony!$A$1:$E$1258,5,FALSE)</f>
        <v>312</v>
      </c>
      <c r="H371" s="16">
        <f>G371*'sazba bodu'!$B$3</f>
        <v>312</v>
      </c>
    </row>
    <row r="372" spans="1:8" ht="15.75" customHeight="1" x14ac:dyDescent="0.25">
      <c r="A372" s="52">
        <v>1148</v>
      </c>
      <c r="B372" s="52" t="s">
        <v>705</v>
      </c>
      <c r="C372" s="52" t="s">
        <v>697</v>
      </c>
      <c r="D372" t="s">
        <v>1123</v>
      </c>
      <c r="E372" t="s">
        <v>1124</v>
      </c>
      <c r="F372">
        <v>91329</v>
      </c>
      <c r="G372" s="30">
        <f>VLOOKUP(F372,zdroj_vykony!$A$1:$E$1258,5,FALSE)</f>
        <v>202</v>
      </c>
      <c r="H372" s="16">
        <f>G372*'sazba bodu'!$B$3</f>
        <v>202</v>
      </c>
    </row>
    <row r="373" spans="1:8" ht="15.75" customHeight="1" x14ac:dyDescent="0.25">
      <c r="A373" s="52">
        <v>1149</v>
      </c>
      <c r="B373" s="52" t="s">
        <v>705</v>
      </c>
      <c r="C373" s="52" t="s">
        <v>697</v>
      </c>
      <c r="D373" t="s">
        <v>1120</v>
      </c>
      <c r="E373" t="s">
        <v>1122</v>
      </c>
      <c r="F373">
        <v>91329</v>
      </c>
      <c r="G373" s="30">
        <f>VLOOKUP(F373,zdroj_vykony!$A$1:$E$1258,5,FALSE)</f>
        <v>202</v>
      </c>
      <c r="H373" s="16">
        <f>G373*'sazba bodu'!$B$3</f>
        <v>202</v>
      </c>
    </row>
    <row r="374" spans="1:8" ht="15.75" customHeight="1" x14ac:dyDescent="0.25">
      <c r="A374" s="52">
        <v>1150</v>
      </c>
      <c r="B374" s="52" t="s">
        <v>705</v>
      </c>
      <c r="C374" s="52" t="s">
        <v>697</v>
      </c>
      <c r="D374" t="s">
        <v>1125</v>
      </c>
      <c r="E374" t="s">
        <v>1127</v>
      </c>
      <c r="F374">
        <v>91329</v>
      </c>
      <c r="G374" s="30">
        <f>VLOOKUP(F374,zdroj_vykony!$A$1:$E$1258,5,FALSE)</f>
        <v>202</v>
      </c>
      <c r="H374" s="16">
        <f>G374*'sazba bodu'!$B$3</f>
        <v>202</v>
      </c>
    </row>
    <row r="375" spans="1:8" ht="15.75" customHeight="1" x14ac:dyDescent="0.25">
      <c r="A375" s="52">
        <v>1151</v>
      </c>
      <c r="B375" s="52" t="s">
        <v>705</v>
      </c>
      <c r="C375" s="52" t="s">
        <v>697</v>
      </c>
      <c r="D375" t="s">
        <v>1128</v>
      </c>
      <c r="E375" t="s">
        <v>1129</v>
      </c>
      <c r="F375">
        <v>91329</v>
      </c>
      <c r="G375" s="30">
        <f>VLOOKUP(F375,zdroj_vykony!$A$1:$E$1258,5,FALSE)</f>
        <v>202</v>
      </c>
      <c r="H375" s="16">
        <f>G375*'sazba bodu'!$B$3</f>
        <v>202</v>
      </c>
    </row>
    <row r="376" spans="1:8" ht="15.75" customHeight="1" x14ac:dyDescent="0.25">
      <c r="A376" s="52">
        <v>1152</v>
      </c>
      <c r="B376" s="52" t="s">
        <v>705</v>
      </c>
      <c r="C376" s="52" t="s">
        <v>697</v>
      </c>
      <c r="D376" t="s">
        <v>1130</v>
      </c>
      <c r="E376" t="s">
        <v>1131</v>
      </c>
      <c r="F376">
        <v>91329</v>
      </c>
      <c r="G376" s="30">
        <f>VLOOKUP(F376,zdroj_vykony!$A$1:$E$1258,5,FALSE)</f>
        <v>202</v>
      </c>
      <c r="H376" s="16">
        <f>G376*'sazba bodu'!$B$3</f>
        <v>202</v>
      </c>
    </row>
    <row r="377" spans="1:8" ht="15.75" customHeight="1" x14ac:dyDescent="0.25">
      <c r="A377" s="52">
        <v>1153</v>
      </c>
      <c r="B377" s="52" t="s">
        <v>705</v>
      </c>
      <c r="C377" s="52" t="s">
        <v>697</v>
      </c>
      <c r="D377" t="s">
        <v>1133</v>
      </c>
      <c r="E377" t="s">
        <v>1135</v>
      </c>
      <c r="F377">
        <v>91197</v>
      </c>
      <c r="G377" s="30">
        <f>VLOOKUP(F377,zdroj_vykony!$A$1:$E$1258,5,FALSE)</f>
        <v>1038</v>
      </c>
      <c r="H377" s="16">
        <f>G377*'sazba bodu'!$B$3</f>
        <v>1038</v>
      </c>
    </row>
    <row r="378" spans="1:8" ht="15.75" customHeight="1" x14ac:dyDescent="0.25">
      <c r="A378" s="52">
        <v>1154</v>
      </c>
      <c r="B378" s="52" t="s">
        <v>705</v>
      </c>
      <c r="C378" s="52" t="s">
        <v>1148</v>
      </c>
      <c r="D378" t="s">
        <v>3816</v>
      </c>
      <c r="E378" t="s">
        <v>1151</v>
      </c>
      <c r="F378">
        <v>91439</v>
      </c>
      <c r="G378" s="30">
        <f>VLOOKUP(F378,zdroj_vykony!$A$1:$E$1258,5,FALSE)</f>
        <v>350</v>
      </c>
      <c r="H378" s="16">
        <f>G378*'sazba bodu'!$B$3</f>
        <v>350</v>
      </c>
    </row>
    <row r="379" spans="1:8" ht="15.75" customHeight="1" x14ac:dyDescent="0.25">
      <c r="A379" s="52">
        <v>1155</v>
      </c>
      <c r="B379" s="52" t="s">
        <v>705</v>
      </c>
      <c r="C379" s="52" t="s">
        <v>697</v>
      </c>
      <c r="D379" t="s">
        <v>3817</v>
      </c>
      <c r="E379" t="s">
        <v>1167</v>
      </c>
      <c r="F379">
        <v>91567</v>
      </c>
      <c r="G379" s="30">
        <f>VLOOKUP(F379,zdroj_vykony!$A$1:$E$1258,5,FALSE)</f>
        <v>312</v>
      </c>
      <c r="H379" s="16">
        <f>G379*'sazba bodu'!$B$3</f>
        <v>312</v>
      </c>
    </row>
    <row r="380" spans="1:8" ht="15.75" customHeight="1" x14ac:dyDescent="0.25">
      <c r="A380" s="52">
        <v>1156</v>
      </c>
      <c r="B380" s="52" t="s">
        <v>705</v>
      </c>
      <c r="C380" s="52" t="s">
        <v>1148</v>
      </c>
      <c r="D380" t="s">
        <v>1152</v>
      </c>
      <c r="E380" t="s">
        <v>1153</v>
      </c>
      <c r="F380">
        <v>91439</v>
      </c>
      <c r="G380" s="30">
        <f>VLOOKUP(F380,zdroj_vykony!$A$1:$E$1258,5,FALSE)</f>
        <v>350</v>
      </c>
      <c r="H380" s="16">
        <f>G380*'sazba bodu'!$B$3</f>
        <v>350</v>
      </c>
    </row>
    <row r="381" spans="1:8" ht="15.75" customHeight="1" x14ac:dyDescent="0.25">
      <c r="A381" s="52">
        <v>1157</v>
      </c>
      <c r="B381" s="52" t="s">
        <v>705</v>
      </c>
      <c r="C381" s="52" t="s">
        <v>697</v>
      </c>
      <c r="D381" t="s">
        <v>3818</v>
      </c>
      <c r="E381" t="s">
        <v>1169</v>
      </c>
      <c r="F381">
        <v>91283</v>
      </c>
      <c r="G381" s="30">
        <f>VLOOKUP(F381,zdroj_vykony!$A$1:$E$1258,5,FALSE)</f>
        <v>297</v>
      </c>
      <c r="H381" s="16">
        <f>G381*'sazba bodu'!$B$3</f>
        <v>297</v>
      </c>
    </row>
    <row r="382" spans="1:8" ht="15.75" customHeight="1" x14ac:dyDescent="0.25">
      <c r="A382" s="52">
        <v>1158</v>
      </c>
      <c r="B382" s="52" t="s">
        <v>705</v>
      </c>
      <c r="C382" s="52" t="s">
        <v>697</v>
      </c>
      <c r="D382" t="s">
        <v>3819</v>
      </c>
      <c r="E382" t="s">
        <v>1165</v>
      </c>
      <c r="F382">
        <v>91329</v>
      </c>
      <c r="G382" s="30">
        <f>VLOOKUP(F382,zdroj_vykony!$A$1:$E$1258,5,FALSE)</f>
        <v>202</v>
      </c>
      <c r="H382" s="16">
        <f>G382*'sazba bodu'!$B$3</f>
        <v>202</v>
      </c>
    </row>
    <row r="383" spans="1:8" ht="15.75" customHeight="1" x14ac:dyDescent="0.25">
      <c r="A383" s="52">
        <v>1159</v>
      </c>
      <c r="B383" s="52" t="s">
        <v>705</v>
      </c>
      <c r="C383" s="52" t="s">
        <v>697</v>
      </c>
      <c r="D383" t="s">
        <v>3820</v>
      </c>
      <c r="E383" t="s">
        <v>3821</v>
      </c>
      <c r="F383">
        <v>91329</v>
      </c>
      <c r="G383" s="30">
        <f>VLOOKUP(F383,zdroj_vykony!$A$1:$E$1258,5,FALSE)</f>
        <v>202</v>
      </c>
      <c r="H383" s="16">
        <f>G383*'sazba bodu'!$B$3</f>
        <v>202</v>
      </c>
    </row>
    <row r="384" spans="1:8" ht="15.75" customHeight="1" x14ac:dyDescent="0.25">
      <c r="A384" s="52">
        <v>1160</v>
      </c>
      <c r="B384" s="52" t="s">
        <v>705</v>
      </c>
      <c r="C384" s="52" t="s">
        <v>697</v>
      </c>
      <c r="D384" t="s">
        <v>1177</v>
      </c>
      <c r="E384" t="s">
        <v>1179</v>
      </c>
      <c r="F384">
        <v>91565</v>
      </c>
      <c r="G384" s="30">
        <f>VLOOKUP(F384,zdroj_vykony!$A$1:$E$1258,5,FALSE)</f>
        <v>295</v>
      </c>
      <c r="H384" s="16">
        <f>G384*'sazba bodu'!$B$3</f>
        <v>295</v>
      </c>
    </row>
    <row r="385" spans="1:8" ht="15.75" customHeight="1" x14ac:dyDescent="0.25">
      <c r="A385" s="52">
        <v>1161</v>
      </c>
      <c r="B385" s="52" t="s">
        <v>705</v>
      </c>
      <c r="C385" s="52" t="s">
        <v>697</v>
      </c>
      <c r="D385" t="s">
        <v>1180</v>
      </c>
      <c r="E385" t="s">
        <v>1181</v>
      </c>
      <c r="F385">
        <v>91565</v>
      </c>
      <c r="G385" s="30">
        <f>VLOOKUP(F385,zdroj_vykony!$A$1:$E$1258,5,FALSE)</f>
        <v>295</v>
      </c>
      <c r="H385" s="16">
        <f>G385*'sazba bodu'!$B$3</f>
        <v>295</v>
      </c>
    </row>
    <row r="386" spans="1:8" ht="15.75" customHeight="1" x14ac:dyDescent="0.25">
      <c r="A386" s="52">
        <v>1162</v>
      </c>
      <c r="B386" s="52" t="s">
        <v>705</v>
      </c>
      <c r="C386" s="52" t="s">
        <v>697</v>
      </c>
      <c r="D386" t="s">
        <v>1206</v>
      </c>
      <c r="E386" t="s">
        <v>1207</v>
      </c>
      <c r="F386">
        <v>91567</v>
      </c>
      <c r="G386" s="30">
        <f>VLOOKUP(F386,zdroj_vykony!$A$1:$E$1258,5,FALSE)</f>
        <v>312</v>
      </c>
      <c r="H386" s="16">
        <f>G386*'sazba bodu'!$B$3</f>
        <v>312</v>
      </c>
    </row>
    <row r="387" spans="1:8" ht="15.75" customHeight="1" x14ac:dyDescent="0.25">
      <c r="A387" s="52">
        <v>1163</v>
      </c>
      <c r="B387" s="52" t="s">
        <v>705</v>
      </c>
      <c r="C387" s="52" t="s">
        <v>697</v>
      </c>
      <c r="D387" t="s">
        <v>1203</v>
      </c>
      <c r="E387" t="s">
        <v>1205</v>
      </c>
      <c r="F387">
        <v>91567</v>
      </c>
      <c r="G387" s="30">
        <f>VLOOKUP(F387,zdroj_vykony!$A$1:$E$1258,5,FALSE)</f>
        <v>312</v>
      </c>
      <c r="H387" s="16">
        <f>G387*'sazba bodu'!$B$3</f>
        <v>312</v>
      </c>
    </row>
    <row r="388" spans="1:8" ht="15.75" customHeight="1" x14ac:dyDescent="0.25">
      <c r="A388" s="52">
        <v>1164</v>
      </c>
      <c r="B388" s="52" t="s">
        <v>705</v>
      </c>
      <c r="C388" s="52" t="s">
        <v>1208</v>
      </c>
      <c r="D388" t="s">
        <v>1209</v>
      </c>
      <c r="E388" t="s">
        <v>1210</v>
      </c>
      <c r="F388">
        <v>91197</v>
      </c>
      <c r="G388" s="30">
        <f>VLOOKUP(F388,zdroj_vykony!$A$1:$E$1258,5,FALSE)</f>
        <v>1038</v>
      </c>
      <c r="H388" s="16">
        <f>G388*'sazba bodu'!$B$3</f>
        <v>1038</v>
      </c>
    </row>
    <row r="389" spans="1:8" ht="15.75" customHeight="1" x14ac:dyDescent="0.25">
      <c r="A389" s="52">
        <v>1165</v>
      </c>
      <c r="B389" s="52" t="s">
        <v>705</v>
      </c>
      <c r="C389" s="52" t="s">
        <v>697</v>
      </c>
      <c r="D389" t="s">
        <v>1185</v>
      </c>
      <c r="E389" t="s">
        <v>1186</v>
      </c>
      <c r="F389">
        <v>91199</v>
      </c>
      <c r="G389" s="30">
        <f>VLOOKUP(F389,zdroj_vykony!$A$1:$E$1258,5,FALSE)</f>
        <v>187</v>
      </c>
      <c r="H389" s="16">
        <f>G389*'sazba bodu'!$B$3</f>
        <v>187</v>
      </c>
    </row>
    <row r="390" spans="1:8" ht="15.75" customHeight="1" x14ac:dyDescent="0.25">
      <c r="A390" s="52">
        <v>1166</v>
      </c>
      <c r="B390" s="52" t="s">
        <v>705</v>
      </c>
      <c r="C390" s="52" t="s">
        <v>697</v>
      </c>
      <c r="D390" t="s">
        <v>1183</v>
      </c>
      <c r="E390" t="s">
        <v>1184</v>
      </c>
      <c r="F390">
        <v>91211</v>
      </c>
      <c r="G390" s="30">
        <f>VLOOKUP(F390,zdroj_vykony!$A$1:$E$1258,5,FALSE)</f>
        <v>190</v>
      </c>
      <c r="H390" s="16">
        <f>G390*'sazba bodu'!$B$3</f>
        <v>190</v>
      </c>
    </row>
    <row r="391" spans="1:8" ht="15.75" customHeight="1" x14ac:dyDescent="0.25">
      <c r="A391" s="52">
        <v>1167</v>
      </c>
      <c r="B391" s="52" t="s">
        <v>705</v>
      </c>
      <c r="C391" s="52" t="s">
        <v>697</v>
      </c>
      <c r="D391" t="s">
        <v>1238</v>
      </c>
      <c r="E391" t="s">
        <v>1239</v>
      </c>
      <c r="F391">
        <v>91199</v>
      </c>
      <c r="G391" s="30">
        <f>VLOOKUP(F391,zdroj_vykony!$A$1:$E$1258,5,FALSE)</f>
        <v>187</v>
      </c>
      <c r="H391" s="16">
        <f>G391*'sazba bodu'!$B$3</f>
        <v>187</v>
      </c>
    </row>
    <row r="392" spans="1:8" ht="15.75" customHeight="1" x14ac:dyDescent="0.25">
      <c r="A392" s="52">
        <v>1168</v>
      </c>
      <c r="B392" s="52" t="s">
        <v>705</v>
      </c>
      <c r="C392" s="52" t="s">
        <v>697</v>
      </c>
      <c r="D392" t="s">
        <v>1233</v>
      </c>
      <c r="E392" t="s">
        <v>1235</v>
      </c>
      <c r="F392">
        <v>91211</v>
      </c>
      <c r="G392" s="30">
        <f>VLOOKUP(F392,zdroj_vykony!$A$1:$E$1258,5,FALSE)</f>
        <v>190</v>
      </c>
      <c r="H392" s="16">
        <f>G392*'sazba bodu'!$B$3</f>
        <v>190</v>
      </c>
    </row>
    <row r="393" spans="1:8" ht="15.75" customHeight="1" x14ac:dyDescent="0.25">
      <c r="A393" s="52">
        <v>1169</v>
      </c>
      <c r="B393" s="52" t="s">
        <v>705</v>
      </c>
      <c r="C393" s="52" t="s">
        <v>697</v>
      </c>
      <c r="D393" t="s">
        <v>1190</v>
      </c>
      <c r="E393" t="s">
        <v>1191</v>
      </c>
      <c r="F393">
        <v>91199</v>
      </c>
      <c r="G393" s="30">
        <f>VLOOKUP(F393,zdroj_vykony!$A$1:$E$1258,5,FALSE)</f>
        <v>187</v>
      </c>
      <c r="H393" s="16">
        <f>G393*'sazba bodu'!$B$3</f>
        <v>187</v>
      </c>
    </row>
    <row r="394" spans="1:8" ht="15.75" customHeight="1" x14ac:dyDescent="0.25">
      <c r="A394" s="52">
        <v>1170</v>
      </c>
      <c r="B394" s="52" t="s">
        <v>705</v>
      </c>
      <c r="C394" s="52" t="s">
        <v>697</v>
      </c>
      <c r="D394" t="s">
        <v>1188</v>
      </c>
      <c r="E394" t="s">
        <v>1189</v>
      </c>
      <c r="F394">
        <v>91211</v>
      </c>
      <c r="G394" s="30">
        <f>VLOOKUP(F394,zdroj_vykony!$A$1:$E$1258,5,FALSE)</f>
        <v>190</v>
      </c>
      <c r="H394" s="16">
        <f>G394*'sazba bodu'!$B$3</f>
        <v>190</v>
      </c>
    </row>
    <row r="395" spans="1:8" ht="15.75" customHeight="1" x14ac:dyDescent="0.25">
      <c r="A395" s="52">
        <v>1171</v>
      </c>
      <c r="B395" s="52" t="s">
        <v>705</v>
      </c>
      <c r="C395" s="52" t="s">
        <v>697</v>
      </c>
      <c r="D395" t="s">
        <v>1243</v>
      </c>
      <c r="E395" t="s">
        <v>1244</v>
      </c>
      <c r="F395">
        <v>91199</v>
      </c>
      <c r="G395" s="30">
        <f>VLOOKUP(F395,zdroj_vykony!$A$1:$E$1258,5,FALSE)</f>
        <v>187</v>
      </c>
      <c r="H395" s="16">
        <f>G395*'sazba bodu'!$B$3</f>
        <v>187</v>
      </c>
    </row>
    <row r="396" spans="1:8" ht="15.75" customHeight="1" x14ac:dyDescent="0.25">
      <c r="A396" s="52">
        <v>1172</v>
      </c>
      <c r="B396" s="52" t="s">
        <v>705</v>
      </c>
      <c r="C396" s="52" t="s">
        <v>697</v>
      </c>
      <c r="D396" t="s">
        <v>1241</v>
      </c>
      <c r="E396" t="s">
        <v>1242</v>
      </c>
      <c r="F396">
        <v>91211</v>
      </c>
      <c r="G396" s="30">
        <f>VLOOKUP(F396,zdroj_vykony!$A$1:$E$1258,5,FALSE)</f>
        <v>190</v>
      </c>
      <c r="H396" s="16">
        <f>G396*'sazba bodu'!$B$3</f>
        <v>190</v>
      </c>
    </row>
    <row r="397" spans="1:8" ht="15.75" customHeight="1" x14ac:dyDescent="0.25">
      <c r="A397" s="52">
        <v>1173</v>
      </c>
      <c r="B397" s="52" t="s">
        <v>705</v>
      </c>
      <c r="C397" s="52" t="s">
        <v>697</v>
      </c>
      <c r="D397" t="s">
        <v>1248</v>
      </c>
      <c r="E397" t="s">
        <v>1249</v>
      </c>
      <c r="F397">
        <v>91199</v>
      </c>
      <c r="G397" s="30">
        <f>VLOOKUP(F397,zdroj_vykony!$A$1:$E$1258,5,FALSE)</f>
        <v>187</v>
      </c>
      <c r="H397" s="16">
        <f>G397*'sazba bodu'!$B$3</f>
        <v>187</v>
      </c>
    </row>
    <row r="398" spans="1:8" ht="15.75" customHeight="1" x14ac:dyDescent="0.25">
      <c r="A398" s="52">
        <v>1174</v>
      </c>
      <c r="B398" s="52" t="s">
        <v>705</v>
      </c>
      <c r="C398" s="52" t="s">
        <v>697</v>
      </c>
      <c r="D398" t="s">
        <v>1246</v>
      </c>
      <c r="E398" t="s">
        <v>1247</v>
      </c>
      <c r="F398">
        <v>91211</v>
      </c>
      <c r="G398" s="30">
        <f>VLOOKUP(F398,zdroj_vykony!$A$1:$E$1258,5,FALSE)</f>
        <v>190</v>
      </c>
      <c r="H398" s="16">
        <f>G398*'sazba bodu'!$B$3</f>
        <v>190</v>
      </c>
    </row>
    <row r="399" spans="1:8" ht="15.75" customHeight="1" x14ac:dyDescent="0.25">
      <c r="A399" s="52">
        <v>1175</v>
      </c>
      <c r="B399" s="52" t="s">
        <v>705</v>
      </c>
      <c r="C399" s="52" t="s">
        <v>697</v>
      </c>
      <c r="D399" t="s">
        <v>1253</v>
      </c>
      <c r="E399" t="s">
        <v>1254</v>
      </c>
      <c r="F399">
        <v>91199</v>
      </c>
      <c r="G399" s="30">
        <f>VLOOKUP(F399,zdroj_vykony!$A$1:$E$1258,5,FALSE)</f>
        <v>187</v>
      </c>
      <c r="H399" s="16">
        <f>G399*'sazba bodu'!$B$3</f>
        <v>187</v>
      </c>
    </row>
    <row r="400" spans="1:8" ht="15.75" customHeight="1" x14ac:dyDescent="0.25">
      <c r="A400" s="52">
        <v>1176</v>
      </c>
      <c r="B400" s="52" t="s">
        <v>705</v>
      </c>
      <c r="C400" s="52" t="s">
        <v>697</v>
      </c>
      <c r="D400" t="s">
        <v>1251</v>
      </c>
      <c r="E400" t="s">
        <v>1252</v>
      </c>
      <c r="F400">
        <v>91211</v>
      </c>
      <c r="G400" s="30">
        <f>VLOOKUP(F400,zdroj_vykony!$A$1:$E$1258,5,FALSE)</f>
        <v>190</v>
      </c>
      <c r="H400" s="16">
        <f>G400*'sazba bodu'!$B$3</f>
        <v>190</v>
      </c>
    </row>
    <row r="401" spans="1:8" ht="15.75" customHeight="1" x14ac:dyDescent="0.25">
      <c r="A401" s="52">
        <v>1177</v>
      </c>
      <c r="B401" s="52" t="s">
        <v>705</v>
      </c>
      <c r="C401" s="52" t="s">
        <v>697</v>
      </c>
      <c r="D401" t="s">
        <v>1258</v>
      </c>
      <c r="E401" t="s">
        <v>1259</v>
      </c>
      <c r="F401">
        <v>91199</v>
      </c>
      <c r="G401" s="30">
        <f>VLOOKUP(F401,zdroj_vykony!$A$1:$E$1258,5,FALSE)</f>
        <v>187</v>
      </c>
      <c r="H401" s="16">
        <f>G401*'sazba bodu'!$B$3</f>
        <v>187</v>
      </c>
    </row>
    <row r="402" spans="1:8" ht="15.75" customHeight="1" x14ac:dyDescent="0.25">
      <c r="A402" s="52">
        <v>1178</v>
      </c>
      <c r="B402" s="52" t="s">
        <v>705</v>
      </c>
      <c r="C402" s="52" t="s">
        <v>697</v>
      </c>
      <c r="D402" t="s">
        <v>1256</v>
      </c>
      <c r="E402" t="s">
        <v>1257</v>
      </c>
      <c r="F402">
        <v>91211</v>
      </c>
      <c r="G402" s="30">
        <f>VLOOKUP(F402,zdroj_vykony!$A$1:$E$1258,5,FALSE)</f>
        <v>190</v>
      </c>
      <c r="H402" s="16">
        <f>G402*'sazba bodu'!$B$3</f>
        <v>190</v>
      </c>
    </row>
    <row r="403" spans="1:8" ht="15.75" customHeight="1" x14ac:dyDescent="0.25">
      <c r="A403" s="52">
        <v>1179</v>
      </c>
      <c r="B403" s="52" t="s">
        <v>705</v>
      </c>
      <c r="C403" s="52" t="s">
        <v>697</v>
      </c>
      <c r="D403" t="s">
        <v>1195</v>
      </c>
      <c r="E403" t="s">
        <v>1196</v>
      </c>
      <c r="F403">
        <v>91329</v>
      </c>
      <c r="G403" s="30">
        <f>VLOOKUP(F403,zdroj_vykony!$A$1:$E$1258,5,FALSE)</f>
        <v>202</v>
      </c>
      <c r="H403" s="16">
        <f>G403*'sazba bodu'!$B$3</f>
        <v>202</v>
      </c>
    </row>
    <row r="404" spans="1:8" ht="15.75" customHeight="1" x14ac:dyDescent="0.25">
      <c r="A404" s="52">
        <v>1180</v>
      </c>
      <c r="B404" s="52" t="s">
        <v>705</v>
      </c>
      <c r="C404" s="52" t="s">
        <v>697</v>
      </c>
      <c r="D404" t="s">
        <v>1193</v>
      </c>
      <c r="E404" t="s">
        <v>1194</v>
      </c>
      <c r="F404">
        <v>91329</v>
      </c>
      <c r="G404" s="30">
        <f>VLOOKUP(F404,zdroj_vykony!$A$1:$E$1258,5,FALSE)</f>
        <v>202</v>
      </c>
      <c r="H404" s="16">
        <f>G404*'sazba bodu'!$B$3</f>
        <v>202</v>
      </c>
    </row>
    <row r="405" spans="1:8" ht="15.75" customHeight="1" x14ac:dyDescent="0.25">
      <c r="A405" s="52">
        <v>1181</v>
      </c>
      <c r="B405" s="52" t="s">
        <v>705</v>
      </c>
      <c r="C405" s="52" t="s">
        <v>697</v>
      </c>
      <c r="D405" t="s">
        <v>1263</v>
      </c>
      <c r="E405" t="s">
        <v>1264</v>
      </c>
      <c r="F405">
        <v>91199</v>
      </c>
      <c r="G405" s="30">
        <f>VLOOKUP(F405,zdroj_vykony!$A$1:$E$1258,5,FALSE)</f>
        <v>187</v>
      </c>
      <c r="H405" s="16">
        <f>G405*'sazba bodu'!$B$3</f>
        <v>187</v>
      </c>
    </row>
    <row r="406" spans="1:8" ht="15.75" customHeight="1" x14ac:dyDescent="0.25">
      <c r="A406" s="52">
        <v>1182</v>
      </c>
      <c r="B406" s="52" t="s">
        <v>705</v>
      </c>
      <c r="C406" s="52" t="s">
        <v>697</v>
      </c>
      <c r="D406" t="s">
        <v>1261</v>
      </c>
      <c r="E406" t="s">
        <v>1262</v>
      </c>
      <c r="F406">
        <v>91211</v>
      </c>
      <c r="G406" s="30">
        <f>VLOOKUP(F406,zdroj_vykony!$A$1:$E$1258,5,FALSE)</f>
        <v>190</v>
      </c>
      <c r="H406" s="16">
        <f>G406*'sazba bodu'!$B$3</f>
        <v>190</v>
      </c>
    </row>
    <row r="407" spans="1:8" ht="15.75" customHeight="1" x14ac:dyDescent="0.25">
      <c r="A407" s="52">
        <v>1183</v>
      </c>
      <c r="B407" s="52" t="s">
        <v>705</v>
      </c>
      <c r="C407" s="52" t="s">
        <v>697</v>
      </c>
      <c r="D407" t="s">
        <v>3822</v>
      </c>
      <c r="E407" t="s">
        <v>1212</v>
      </c>
      <c r="F407">
        <v>91329</v>
      </c>
      <c r="G407" s="30">
        <f>VLOOKUP(F407,zdroj_vykony!$A$1:$E$1258,5,FALSE)</f>
        <v>202</v>
      </c>
      <c r="H407" s="16">
        <f>G407*'sazba bodu'!$B$3</f>
        <v>202</v>
      </c>
    </row>
    <row r="408" spans="1:8" ht="15.75" customHeight="1" x14ac:dyDescent="0.25">
      <c r="A408" s="52">
        <v>1184</v>
      </c>
      <c r="B408" s="52" t="s">
        <v>705</v>
      </c>
      <c r="C408" s="52" t="s">
        <v>697</v>
      </c>
      <c r="D408" t="s">
        <v>1213</v>
      </c>
      <c r="E408" t="s">
        <v>1214</v>
      </c>
      <c r="F408">
        <v>91329</v>
      </c>
      <c r="G408" s="30">
        <f>VLOOKUP(F408,zdroj_vykony!$A$1:$E$1258,5,FALSE)</f>
        <v>202</v>
      </c>
      <c r="H408" s="16">
        <f>G408*'sazba bodu'!$B$3</f>
        <v>202</v>
      </c>
    </row>
    <row r="409" spans="1:8" ht="15.75" customHeight="1" x14ac:dyDescent="0.25">
      <c r="A409" s="52">
        <v>1185</v>
      </c>
      <c r="B409" s="52" t="s">
        <v>705</v>
      </c>
      <c r="C409" s="52" t="s">
        <v>697</v>
      </c>
      <c r="D409" t="s">
        <v>1215</v>
      </c>
      <c r="E409" t="s">
        <v>1216</v>
      </c>
      <c r="F409">
        <v>91329</v>
      </c>
      <c r="G409" s="30">
        <f>VLOOKUP(F409,zdroj_vykony!$A$1:$E$1258,5,FALSE)</f>
        <v>202</v>
      </c>
      <c r="H409" s="16">
        <f>G409*'sazba bodu'!$B$3</f>
        <v>202</v>
      </c>
    </row>
    <row r="410" spans="1:8" ht="15.75" customHeight="1" x14ac:dyDescent="0.25">
      <c r="A410" s="52">
        <v>1186</v>
      </c>
      <c r="B410" s="52" t="s">
        <v>705</v>
      </c>
      <c r="C410" s="52" t="s">
        <v>697</v>
      </c>
      <c r="D410" t="s">
        <v>3823</v>
      </c>
      <c r="E410" t="s">
        <v>3824</v>
      </c>
      <c r="F410">
        <v>91567</v>
      </c>
      <c r="G410" s="30">
        <f>VLOOKUP(F410,zdroj_vykony!$A$1:$E$1258,5,FALSE)</f>
        <v>312</v>
      </c>
      <c r="H410" s="16">
        <f>G410*'sazba bodu'!$B$3</f>
        <v>312</v>
      </c>
    </row>
    <row r="411" spans="1:8" ht="15.75" customHeight="1" x14ac:dyDescent="0.25">
      <c r="A411" s="52">
        <v>1187</v>
      </c>
      <c r="B411" s="52" t="s">
        <v>705</v>
      </c>
      <c r="C411" s="52" t="s">
        <v>697</v>
      </c>
      <c r="D411" t="s">
        <v>3825</v>
      </c>
      <c r="E411" t="s">
        <v>3826</v>
      </c>
      <c r="F411">
        <v>91567</v>
      </c>
      <c r="G411" s="30">
        <f>VLOOKUP(F411,zdroj_vykony!$A$1:$E$1258,5,FALSE)</f>
        <v>312</v>
      </c>
      <c r="H411" s="16">
        <f>G411*'sazba bodu'!$B$3</f>
        <v>312</v>
      </c>
    </row>
    <row r="412" spans="1:8" ht="15.75" customHeight="1" x14ac:dyDescent="0.25">
      <c r="A412" s="52">
        <v>1188</v>
      </c>
      <c r="B412" s="52" t="s">
        <v>705</v>
      </c>
      <c r="C412" s="52" t="s">
        <v>697</v>
      </c>
      <c r="D412" t="s">
        <v>3827</v>
      </c>
      <c r="E412" t="s">
        <v>3828</v>
      </c>
      <c r="F412">
        <v>91567</v>
      </c>
      <c r="G412" s="30">
        <f>VLOOKUP(F412,zdroj_vykony!$A$1:$E$1258,5,FALSE)</f>
        <v>312</v>
      </c>
      <c r="H412" s="16">
        <f>G412*'sazba bodu'!$B$3</f>
        <v>312</v>
      </c>
    </row>
    <row r="413" spans="1:8" ht="15.75" customHeight="1" x14ac:dyDescent="0.25">
      <c r="A413" s="52">
        <v>1189</v>
      </c>
      <c r="B413" s="52" t="s">
        <v>705</v>
      </c>
      <c r="C413" s="52" t="s">
        <v>697</v>
      </c>
      <c r="D413" t="s">
        <v>3829</v>
      </c>
      <c r="E413" t="s">
        <v>3830</v>
      </c>
      <c r="F413">
        <v>91567</v>
      </c>
      <c r="G413" s="30">
        <f>VLOOKUP(F413,zdroj_vykony!$A$1:$E$1258,5,FALSE)</f>
        <v>312</v>
      </c>
      <c r="H413" s="16">
        <f>G413*'sazba bodu'!$B$3</f>
        <v>312</v>
      </c>
    </row>
    <row r="414" spans="1:8" ht="15.75" customHeight="1" x14ac:dyDescent="0.25">
      <c r="A414" s="52">
        <v>1190</v>
      </c>
      <c r="B414" s="52" t="s">
        <v>705</v>
      </c>
      <c r="C414" s="52" t="s">
        <v>697</v>
      </c>
      <c r="D414" t="s">
        <v>3831</v>
      </c>
      <c r="E414" t="s">
        <v>3832</v>
      </c>
      <c r="F414">
        <v>91567</v>
      </c>
      <c r="G414" s="30">
        <f>VLOOKUP(F414,zdroj_vykony!$A$1:$E$1258,5,FALSE)</f>
        <v>312</v>
      </c>
      <c r="H414" s="16">
        <f>G414*'sazba bodu'!$B$3</f>
        <v>312</v>
      </c>
    </row>
    <row r="415" spans="1:8" ht="15.75" customHeight="1" x14ac:dyDescent="0.25">
      <c r="A415" s="52">
        <v>1191</v>
      </c>
      <c r="B415" s="52" t="s">
        <v>705</v>
      </c>
      <c r="C415" s="52" t="s">
        <v>697</v>
      </c>
      <c r="D415" t="s">
        <v>1217</v>
      </c>
      <c r="E415" t="s">
        <v>1218</v>
      </c>
      <c r="F415">
        <v>91329</v>
      </c>
      <c r="G415" s="30">
        <f>VLOOKUP(F415,zdroj_vykony!$A$1:$E$1258,5,FALSE)</f>
        <v>202</v>
      </c>
      <c r="H415" s="16">
        <f>G415*'sazba bodu'!$B$3</f>
        <v>202</v>
      </c>
    </row>
    <row r="416" spans="1:8" ht="15.75" customHeight="1" x14ac:dyDescent="0.25">
      <c r="A416" s="52">
        <v>1192</v>
      </c>
      <c r="B416" s="52" t="s">
        <v>705</v>
      </c>
      <c r="C416" s="52" t="s">
        <v>697</v>
      </c>
      <c r="D416" t="s">
        <v>1200</v>
      </c>
      <c r="E416" t="s">
        <v>1201</v>
      </c>
      <c r="F416">
        <v>91329</v>
      </c>
      <c r="G416" s="30">
        <f>VLOOKUP(F416,zdroj_vykony!$A$1:$E$1258,5,FALSE)</f>
        <v>202</v>
      </c>
      <c r="H416" s="16">
        <f>G416*'sazba bodu'!$B$3</f>
        <v>202</v>
      </c>
    </row>
    <row r="417" spans="1:9" ht="15.75" customHeight="1" x14ac:dyDescent="0.25">
      <c r="A417" s="52">
        <v>1193</v>
      </c>
      <c r="B417" s="52" t="s">
        <v>705</v>
      </c>
      <c r="C417" s="52" t="s">
        <v>697</v>
      </c>
      <c r="D417" t="s">
        <v>1198</v>
      </c>
      <c r="E417" t="s">
        <v>1199</v>
      </c>
      <c r="F417">
        <v>91329</v>
      </c>
      <c r="G417" s="30">
        <f>VLOOKUP(F417,zdroj_vykony!$A$1:$E$1258,5,FALSE)</f>
        <v>202</v>
      </c>
      <c r="H417" s="16">
        <f>G417*'sazba bodu'!$B$3</f>
        <v>202</v>
      </c>
    </row>
    <row r="418" spans="1:9" ht="15.75" customHeight="1" x14ac:dyDescent="0.25">
      <c r="A418" s="52">
        <v>1194</v>
      </c>
      <c r="B418" s="157" t="s">
        <v>705</v>
      </c>
      <c r="C418" s="157" t="s">
        <v>697</v>
      </c>
      <c r="D418" s="154" t="s">
        <v>1279</v>
      </c>
      <c r="E418" s="154" t="s">
        <v>1281</v>
      </c>
      <c r="F418" s="154">
        <v>91317</v>
      </c>
      <c r="G418" s="158">
        <f>VLOOKUP(F418,zdroj_vykony!$A$1:$E$1258,5,FALSE)</f>
        <v>350</v>
      </c>
      <c r="H418" s="156">
        <f>G418*'sazba bodu'!$B$3</f>
        <v>350</v>
      </c>
    </row>
    <row r="419" spans="1:9" ht="15.75" customHeight="1" x14ac:dyDescent="0.25">
      <c r="A419" s="52">
        <v>1195</v>
      </c>
      <c r="B419" s="157" t="s">
        <v>705</v>
      </c>
      <c r="C419" s="157" t="s">
        <v>697</v>
      </c>
      <c r="D419" s="154" t="s">
        <v>1033</v>
      </c>
      <c r="E419" s="154" t="s">
        <v>1034</v>
      </c>
      <c r="F419" s="154">
        <v>91323</v>
      </c>
      <c r="G419" s="158">
        <f>VLOOKUP(F419,zdroj_vykony!$A$1:$E$1258,5,FALSE)</f>
        <v>210</v>
      </c>
      <c r="H419" s="156">
        <f>G419*'sazba bodu'!$B$3</f>
        <v>210</v>
      </c>
    </row>
    <row r="420" spans="1:9" ht="15.75" customHeight="1" x14ac:dyDescent="0.25">
      <c r="A420" s="159">
        <v>1196</v>
      </c>
      <c r="B420" s="159" t="s">
        <v>3745</v>
      </c>
      <c r="D420" s="42" t="s">
        <v>3833</v>
      </c>
      <c r="H420" s="42">
        <v>117</v>
      </c>
      <c r="I420" s="42" t="s">
        <v>3834</v>
      </c>
    </row>
    <row r="421" spans="1:9" ht="15.75" customHeight="1" x14ac:dyDescent="0.25">
      <c r="A421" s="159">
        <v>1197</v>
      </c>
      <c r="B421" s="159" t="s">
        <v>3745</v>
      </c>
      <c r="D421" s="42" t="s">
        <v>3835</v>
      </c>
      <c r="H421" s="42">
        <v>100</v>
      </c>
      <c r="I421" s="42" t="s">
        <v>3834</v>
      </c>
    </row>
    <row r="422" spans="1:9" ht="15.75" customHeight="1" x14ac:dyDescent="0.25"/>
    <row r="423" spans="1:9" ht="15.75" customHeight="1" x14ac:dyDescent="0.25"/>
    <row r="424" spans="1:9" ht="15.75" customHeight="1" x14ac:dyDescent="0.25"/>
    <row r="425" spans="1:9" ht="15.75" customHeight="1" x14ac:dyDescent="0.25"/>
    <row r="426" spans="1:9" ht="15.75" customHeight="1" x14ac:dyDescent="0.25"/>
    <row r="427" spans="1:9" ht="15.75" customHeight="1" x14ac:dyDescent="0.25"/>
    <row r="428" spans="1:9" ht="15.75" customHeight="1" x14ac:dyDescent="0.25"/>
    <row r="429" spans="1:9" ht="15.75" customHeight="1" x14ac:dyDescent="0.25"/>
    <row r="430" spans="1:9" ht="15.75" customHeight="1" x14ac:dyDescent="0.25"/>
    <row r="431" spans="1:9" ht="15.75" customHeight="1" x14ac:dyDescent="0.25"/>
    <row r="432" spans="1:9"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8740157499999996" bottom="0.78740157499999996"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4.42578125" defaultRowHeight="15" customHeight="1" x14ac:dyDescent="0.25"/>
  <cols>
    <col min="1" max="1" width="10.42578125" customWidth="1"/>
    <col min="2" max="2" width="13.85546875" customWidth="1"/>
    <col min="3" max="6" width="8.7109375" customWidth="1"/>
  </cols>
  <sheetData>
    <row r="1" spans="1:2" x14ac:dyDescent="0.25">
      <c r="A1" s="160" t="s">
        <v>3836</v>
      </c>
      <c r="B1" s="161" t="s">
        <v>3837</v>
      </c>
    </row>
    <row r="2" spans="1:2" x14ac:dyDescent="0.25">
      <c r="A2" s="17" t="s">
        <v>3838</v>
      </c>
      <c r="B2" s="162">
        <v>1</v>
      </c>
    </row>
    <row r="3" spans="1:2" x14ac:dyDescent="0.25">
      <c r="A3" s="163" t="s">
        <v>705</v>
      </c>
      <c r="B3" s="164">
        <v>1</v>
      </c>
    </row>
    <row r="4" spans="1:2" x14ac:dyDescent="0.25">
      <c r="A4" s="15"/>
      <c r="B4" s="6"/>
    </row>
    <row r="5" spans="1:2" x14ac:dyDescent="0.25">
      <c r="A5" s="15"/>
      <c r="B5" s="6"/>
    </row>
    <row r="6" spans="1:2" x14ac:dyDescent="0.25">
      <c r="B6" s="6"/>
    </row>
    <row r="7" spans="1:2" x14ac:dyDescent="0.25">
      <c r="B7" s="6"/>
    </row>
    <row r="8" spans="1:2" x14ac:dyDescent="0.25">
      <c r="B8" s="6"/>
    </row>
    <row r="9" spans="1:2" x14ac:dyDescent="0.25">
      <c r="B9" s="6"/>
    </row>
    <row r="10" spans="1:2" x14ac:dyDescent="0.25">
      <c r="B10" s="6"/>
    </row>
    <row r="11" spans="1:2" x14ac:dyDescent="0.25">
      <c r="B11" s="6"/>
    </row>
    <row r="12" spans="1:2" x14ac:dyDescent="0.25">
      <c r="B12" s="6"/>
    </row>
    <row r="13" spans="1:2" x14ac:dyDescent="0.25">
      <c r="B13" s="6"/>
    </row>
    <row r="14" spans="1:2" x14ac:dyDescent="0.25">
      <c r="B14" s="6"/>
    </row>
    <row r="15" spans="1:2" x14ac:dyDescent="0.25">
      <c r="B15" s="6"/>
    </row>
    <row r="16" spans="1:2" x14ac:dyDescent="0.25">
      <c r="B16" s="6"/>
    </row>
    <row r="17" spans="2:2" x14ac:dyDescent="0.25">
      <c r="B17" s="6"/>
    </row>
    <row r="18" spans="2:2" x14ac:dyDescent="0.25">
      <c r="B18" s="6"/>
    </row>
    <row r="19" spans="2:2" x14ac:dyDescent="0.25">
      <c r="B19" s="6"/>
    </row>
    <row r="20" spans="2:2" x14ac:dyDescent="0.25">
      <c r="B20" s="6"/>
    </row>
    <row r="21" spans="2:2" ht="15.75" customHeight="1" x14ac:dyDescent="0.25">
      <c r="B21" s="6"/>
    </row>
    <row r="22" spans="2:2" ht="15.75" customHeight="1" x14ac:dyDescent="0.25">
      <c r="B22" s="6"/>
    </row>
    <row r="23" spans="2:2" ht="15.75" customHeight="1" x14ac:dyDescent="0.25">
      <c r="B23" s="6"/>
    </row>
    <row r="24" spans="2:2" ht="15.75" customHeight="1" x14ac:dyDescent="0.25">
      <c r="B24" s="6"/>
    </row>
    <row r="25" spans="2:2" ht="15.75" customHeight="1" x14ac:dyDescent="0.25">
      <c r="B25" s="6"/>
    </row>
    <row r="26" spans="2:2" ht="15.75" customHeight="1" x14ac:dyDescent="0.25">
      <c r="B26" s="6"/>
    </row>
    <row r="27" spans="2:2" ht="15.75" customHeight="1" x14ac:dyDescent="0.25">
      <c r="B27" s="6"/>
    </row>
    <row r="28" spans="2:2" ht="15.75" customHeight="1" x14ac:dyDescent="0.25">
      <c r="B28" s="6"/>
    </row>
    <row r="29" spans="2:2" ht="15.75" customHeight="1" x14ac:dyDescent="0.25">
      <c r="B29" s="6"/>
    </row>
    <row r="30" spans="2:2" ht="15.75" customHeight="1" x14ac:dyDescent="0.25">
      <c r="B30" s="6"/>
    </row>
    <row r="31" spans="2:2" ht="15.75" customHeight="1" x14ac:dyDescent="0.25">
      <c r="B31" s="6"/>
    </row>
    <row r="32" spans="2:2" ht="15.75" customHeight="1" x14ac:dyDescent="0.25">
      <c r="B32" s="6"/>
    </row>
    <row r="33" spans="2:2" ht="15.75" customHeight="1" x14ac:dyDescent="0.25">
      <c r="B33" s="6"/>
    </row>
    <row r="34" spans="2:2" ht="15.75" customHeight="1" x14ac:dyDescent="0.25">
      <c r="B34" s="6"/>
    </row>
    <row r="35" spans="2:2" ht="15.75" customHeight="1" x14ac:dyDescent="0.25">
      <c r="B35" s="6"/>
    </row>
    <row r="36" spans="2:2" ht="15.75" customHeight="1" x14ac:dyDescent="0.25">
      <c r="B36" s="6"/>
    </row>
    <row r="37" spans="2:2" ht="15.75" customHeight="1" x14ac:dyDescent="0.25">
      <c r="B37" s="6"/>
    </row>
    <row r="38" spans="2:2" ht="15.75" customHeight="1" x14ac:dyDescent="0.25">
      <c r="B38" s="6"/>
    </row>
    <row r="39" spans="2:2" ht="15.75" customHeight="1" x14ac:dyDescent="0.25">
      <c r="B39" s="6"/>
    </row>
    <row r="40" spans="2:2" ht="15.75" customHeight="1" x14ac:dyDescent="0.25">
      <c r="B40" s="6"/>
    </row>
    <row r="41" spans="2:2" ht="15.75" customHeight="1" x14ac:dyDescent="0.25">
      <c r="B41" s="6"/>
    </row>
    <row r="42" spans="2:2" ht="15.75" customHeight="1" x14ac:dyDescent="0.25">
      <c r="B42" s="6"/>
    </row>
    <row r="43" spans="2:2" ht="15.75" customHeight="1" x14ac:dyDescent="0.25">
      <c r="B43" s="6"/>
    </row>
    <row r="44" spans="2:2" ht="15.75" customHeight="1" x14ac:dyDescent="0.25">
      <c r="B44" s="6"/>
    </row>
    <row r="45" spans="2:2" ht="15.75" customHeight="1" x14ac:dyDescent="0.25">
      <c r="B45" s="6"/>
    </row>
    <row r="46" spans="2:2" ht="15.75" customHeight="1" x14ac:dyDescent="0.25">
      <c r="B46" s="6"/>
    </row>
    <row r="47" spans="2:2" ht="15.75" customHeight="1" x14ac:dyDescent="0.25">
      <c r="B47" s="6"/>
    </row>
    <row r="48" spans="2:2" ht="15.75" customHeight="1" x14ac:dyDescent="0.25">
      <c r="B48" s="6"/>
    </row>
    <row r="49" spans="2:2" ht="15.75" customHeight="1" x14ac:dyDescent="0.25">
      <c r="B49" s="6"/>
    </row>
    <row r="50" spans="2:2" ht="15.75" customHeight="1" x14ac:dyDescent="0.25">
      <c r="B50" s="6"/>
    </row>
    <row r="51" spans="2:2" ht="15.75" customHeight="1" x14ac:dyDescent="0.25">
      <c r="B51" s="6"/>
    </row>
    <row r="52" spans="2:2" ht="15.75" customHeight="1" x14ac:dyDescent="0.25">
      <c r="B52" s="6"/>
    </row>
    <row r="53" spans="2:2" ht="15.75" customHeight="1" x14ac:dyDescent="0.25">
      <c r="B53" s="6"/>
    </row>
    <row r="54" spans="2:2" ht="15.75" customHeight="1" x14ac:dyDescent="0.25">
      <c r="B54" s="6"/>
    </row>
    <row r="55" spans="2:2" ht="15.75" customHeight="1" x14ac:dyDescent="0.25">
      <c r="B55" s="6"/>
    </row>
    <row r="56" spans="2:2" ht="15.75" customHeight="1" x14ac:dyDescent="0.25">
      <c r="B56" s="6"/>
    </row>
    <row r="57" spans="2:2" ht="15.75" customHeight="1" x14ac:dyDescent="0.25">
      <c r="B57" s="6"/>
    </row>
    <row r="58" spans="2:2" ht="15.75" customHeight="1" x14ac:dyDescent="0.25">
      <c r="B58" s="6"/>
    </row>
    <row r="59" spans="2:2" ht="15.75" customHeight="1" x14ac:dyDescent="0.25">
      <c r="B59" s="6"/>
    </row>
    <row r="60" spans="2:2" ht="15.75" customHeight="1" x14ac:dyDescent="0.25">
      <c r="B60" s="6"/>
    </row>
    <row r="61" spans="2:2" ht="15.75" customHeight="1" x14ac:dyDescent="0.25">
      <c r="B61" s="6"/>
    </row>
    <row r="62" spans="2:2" ht="15.75" customHeight="1" x14ac:dyDescent="0.25">
      <c r="B62" s="6"/>
    </row>
    <row r="63" spans="2:2" ht="15.75" customHeight="1" x14ac:dyDescent="0.25">
      <c r="B63" s="6"/>
    </row>
    <row r="64" spans="2:2" ht="15.75" customHeight="1" x14ac:dyDescent="0.25">
      <c r="B64" s="6"/>
    </row>
    <row r="65" spans="2:2" ht="15.75" customHeight="1" x14ac:dyDescent="0.25">
      <c r="B65" s="6"/>
    </row>
    <row r="66" spans="2:2" ht="15.75" customHeight="1" x14ac:dyDescent="0.25">
      <c r="B66" s="6"/>
    </row>
    <row r="67" spans="2:2" ht="15.75" customHeight="1" x14ac:dyDescent="0.25">
      <c r="B67" s="6"/>
    </row>
    <row r="68" spans="2:2" ht="15.75" customHeight="1" x14ac:dyDescent="0.25">
      <c r="B68" s="6"/>
    </row>
    <row r="69" spans="2:2" ht="15.75" customHeight="1" x14ac:dyDescent="0.25">
      <c r="B69" s="6"/>
    </row>
    <row r="70" spans="2:2" ht="15.75" customHeight="1" x14ac:dyDescent="0.25">
      <c r="B70" s="6"/>
    </row>
    <row r="71" spans="2:2" ht="15.75" customHeight="1" x14ac:dyDescent="0.25">
      <c r="B71" s="6"/>
    </row>
    <row r="72" spans="2:2" ht="15.75" customHeight="1" x14ac:dyDescent="0.25">
      <c r="B72" s="6"/>
    </row>
    <row r="73" spans="2:2" ht="15.75" customHeight="1" x14ac:dyDescent="0.25">
      <c r="B73" s="6"/>
    </row>
    <row r="74" spans="2:2" ht="15.75" customHeight="1" x14ac:dyDescent="0.25">
      <c r="B74" s="6"/>
    </row>
    <row r="75" spans="2:2" ht="15.75" customHeight="1" x14ac:dyDescent="0.25">
      <c r="B75" s="6"/>
    </row>
    <row r="76" spans="2:2" ht="15.75" customHeight="1" x14ac:dyDescent="0.25">
      <c r="B76" s="6"/>
    </row>
    <row r="77" spans="2:2" ht="15.75" customHeight="1" x14ac:dyDescent="0.25">
      <c r="B77" s="6"/>
    </row>
    <row r="78" spans="2:2" ht="15.75" customHeight="1" x14ac:dyDescent="0.25">
      <c r="B78" s="6"/>
    </row>
    <row r="79" spans="2:2" ht="15.75" customHeight="1" x14ac:dyDescent="0.25">
      <c r="B79" s="6"/>
    </row>
    <row r="80" spans="2:2" ht="15.75" customHeight="1" x14ac:dyDescent="0.25">
      <c r="B80" s="6"/>
    </row>
    <row r="81" spans="2:2" ht="15.75" customHeight="1" x14ac:dyDescent="0.25">
      <c r="B81" s="6"/>
    </row>
    <row r="82" spans="2:2" ht="15.75" customHeight="1" x14ac:dyDescent="0.25">
      <c r="B82" s="6"/>
    </row>
    <row r="83" spans="2:2" ht="15.75" customHeight="1" x14ac:dyDescent="0.25">
      <c r="B83" s="6"/>
    </row>
    <row r="84" spans="2:2" ht="15.75" customHeight="1" x14ac:dyDescent="0.25">
      <c r="B84" s="6"/>
    </row>
    <row r="85" spans="2:2" ht="15.75" customHeight="1" x14ac:dyDescent="0.25">
      <c r="B85" s="6"/>
    </row>
    <row r="86" spans="2:2" ht="15.75" customHeight="1" x14ac:dyDescent="0.25">
      <c r="B86" s="6"/>
    </row>
    <row r="87" spans="2:2" ht="15.75" customHeight="1" x14ac:dyDescent="0.25">
      <c r="B87" s="6"/>
    </row>
    <row r="88" spans="2:2" ht="15.75" customHeight="1" x14ac:dyDescent="0.25">
      <c r="B88" s="6"/>
    </row>
    <row r="89" spans="2:2" ht="15.75" customHeight="1" x14ac:dyDescent="0.25">
      <c r="B89" s="6"/>
    </row>
    <row r="90" spans="2:2" ht="15.75" customHeight="1" x14ac:dyDescent="0.25">
      <c r="B90" s="6"/>
    </row>
    <row r="91" spans="2:2" ht="15.75" customHeight="1" x14ac:dyDescent="0.25">
      <c r="B91" s="6"/>
    </row>
    <row r="92" spans="2:2" ht="15.75" customHeight="1" x14ac:dyDescent="0.25">
      <c r="B92" s="6"/>
    </row>
    <row r="93" spans="2:2" ht="15.75" customHeight="1" x14ac:dyDescent="0.25">
      <c r="B93" s="6"/>
    </row>
    <row r="94" spans="2:2" ht="15.75" customHeight="1" x14ac:dyDescent="0.25">
      <c r="B94" s="6"/>
    </row>
    <row r="95" spans="2:2" ht="15.75" customHeight="1" x14ac:dyDescent="0.25">
      <c r="B95" s="6"/>
    </row>
    <row r="96" spans="2:2" ht="15.75" customHeight="1" x14ac:dyDescent="0.25">
      <c r="B96" s="6"/>
    </row>
    <row r="97" spans="2:2" ht="15.75" customHeight="1" x14ac:dyDescent="0.25">
      <c r="B97" s="6"/>
    </row>
    <row r="98" spans="2:2" ht="15.75" customHeight="1" x14ac:dyDescent="0.25">
      <c r="B98" s="6"/>
    </row>
    <row r="99" spans="2:2" ht="15.75" customHeight="1" x14ac:dyDescent="0.25">
      <c r="B99" s="6"/>
    </row>
    <row r="100" spans="2:2" ht="15.75" customHeight="1" x14ac:dyDescent="0.25">
      <c r="B100" s="6"/>
    </row>
    <row r="101" spans="2:2" ht="15.75" customHeight="1" x14ac:dyDescent="0.25">
      <c r="B101" s="6"/>
    </row>
    <row r="102" spans="2:2" ht="15.75" customHeight="1" x14ac:dyDescent="0.25">
      <c r="B102" s="6"/>
    </row>
    <row r="103" spans="2:2" ht="15.75" customHeight="1" x14ac:dyDescent="0.25">
      <c r="B103" s="6"/>
    </row>
    <row r="104" spans="2:2" ht="15.75" customHeight="1" x14ac:dyDescent="0.25">
      <c r="B104" s="6"/>
    </row>
    <row r="105" spans="2:2" ht="15.75" customHeight="1" x14ac:dyDescent="0.25">
      <c r="B105" s="6"/>
    </row>
    <row r="106" spans="2:2" ht="15.75" customHeight="1" x14ac:dyDescent="0.25">
      <c r="B106" s="6"/>
    </row>
    <row r="107" spans="2:2" ht="15.75" customHeight="1" x14ac:dyDescent="0.25">
      <c r="B107" s="6"/>
    </row>
    <row r="108" spans="2:2" ht="15.75" customHeight="1" x14ac:dyDescent="0.25">
      <c r="B108" s="6"/>
    </row>
    <row r="109" spans="2:2" ht="15.75" customHeight="1" x14ac:dyDescent="0.25">
      <c r="B109" s="6"/>
    </row>
    <row r="110" spans="2:2" ht="15.75" customHeight="1" x14ac:dyDescent="0.25">
      <c r="B110" s="6"/>
    </row>
    <row r="111" spans="2:2" ht="15.75" customHeight="1" x14ac:dyDescent="0.25">
      <c r="B111" s="6"/>
    </row>
    <row r="112" spans="2:2" ht="15.75" customHeight="1" x14ac:dyDescent="0.25">
      <c r="B112" s="6"/>
    </row>
    <row r="113" spans="2:2" ht="15.75" customHeight="1" x14ac:dyDescent="0.25">
      <c r="B113" s="6"/>
    </row>
    <row r="114" spans="2:2" ht="15.75" customHeight="1" x14ac:dyDescent="0.25">
      <c r="B114" s="6"/>
    </row>
    <row r="115" spans="2:2" ht="15.75" customHeight="1" x14ac:dyDescent="0.25">
      <c r="B115" s="6"/>
    </row>
    <row r="116" spans="2:2" ht="15.75" customHeight="1" x14ac:dyDescent="0.25">
      <c r="B116" s="6"/>
    </row>
    <row r="117" spans="2:2" ht="15.75" customHeight="1" x14ac:dyDescent="0.25">
      <c r="B117" s="6"/>
    </row>
    <row r="118" spans="2:2" ht="15.75" customHeight="1" x14ac:dyDescent="0.25">
      <c r="B118" s="6"/>
    </row>
    <row r="119" spans="2:2" ht="15.75" customHeight="1" x14ac:dyDescent="0.25">
      <c r="B119" s="6"/>
    </row>
    <row r="120" spans="2:2" ht="15.75" customHeight="1" x14ac:dyDescent="0.25">
      <c r="B120" s="6"/>
    </row>
    <row r="121" spans="2:2" ht="15.75" customHeight="1" x14ac:dyDescent="0.25">
      <c r="B121" s="6"/>
    </row>
    <row r="122" spans="2:2" ht="15.75" customHeight="1" x14ac:dyDescent="0.25">
      <c r="B122" s="6"/>
    </row>
    <row r="123" spans="2:2" ht="15.75" customHeight="1" x14ac:dyDescent="0.25">
      <c r="B123" s="6"/>
    </row>
    <row r="124" spans="2:2" ht="15.75" customHeight="1" x14ac:dyDescent="0.25">
      <c r="B124" s="6"/>
    </row>
    <row r="125" spans="2:2" ht="15.75" customHeight="1" x14ac:dyDescent="0.25">
      <c r="B125" s="6"/>
    </row>
    <row r="126" spans="2:2" ht="15.75" customHeight="1" x14ac:dyDescent="0.25">
      <c r="B126" s="6"/>
    </row>
    <row r="127" spans="2:2" ht="15.75" customHeight="1" x14ac:dyDescent="0.25">
      <c r="B127" s="6"/>
    </row>
    <row r="128" spans="2:2" ht="15.75" customHeight="1" x14ac:dyDescent="0.25">
      <c r="B128" s="6"/>
    </row>
    <row r="129" spans="2:2" ht="15.75" customHeight="1" x14ac:dyDescent="0.25">
      <c r="B129" s="6"/>
    </row>
    <row r="130" spans="2:2" ht="15.75" customHeight="1" x14ac:dyDescent="0.25">
      <c r="B130" s="6"/>
    </row>
    <row r="131" spans="2:2" ht="15.75" customHeight="1" x14ac:dyDescent="0.25">
      <c r="B131" s="6"/>
    </row>
    <row r="132" spans="2:2" ht="15.75" customHeight="1" x14ac:dyDescent="0.25">
      <c r="B132" s="6"/>
    </row>
    <row r="133" spans="2:2" ht="15.75" customHeight="1" x14ac:dyDescent="0.25">
      <c r="B133" s="6"/>
    </row>
    <row r="134" spans="2:2" ht="15.75" customHeight="1" x14ac:dyDescent="0.25">
      <c r="B134" s="6"/>
    </row>
    <row r="135" spans="2:2" ht="15.75" customHeight="1" x14ac:dyDescent="0.25">
      <c r="B135" s="6"/>
    </row>
    <row r="136" spans="2:2" ht="15.75" customHeight="1" x14ac:dyDescent="0.25">
      <c r="B136" s="6"/>
    </row>
    <row r="137" spans="2:2" ht="15.75" customHeight="1" x14ac:dyDescent="0.25">
      <c r="B137" s="6"/>
    </row>
    <row r="138" spans="2:2" ht="15.75" customHeight="1" x14ac:dyDescent="0.25">
      <c r="B138" s="6"/>
    </row>
    <row r="139" spans="2:2" ht="15.75" customHeight="1" x14ac:dyDescent="0.25">
      <c r="B139" s="6"/>
    </row>
    <row r="140" spans="2:2" ht="15.75" customHeight="1" x14ac:dyDescent="0.25">
      <c r="B140" s="6"/>
    </row>
    <row r="141" spans="2:2" ht="15.75" customHeight="1" x14ac:dyDescent="0.25">
      <c r="B141" s="6"/>
    </row>
    <row r="142" spans="2:2" ht="15.75" customHeight="1" x14ac:dyDescent="0.25">
      <c r="B142" s="6"/>
    </row>
    <row r="143" spans="2:2" ht="15.75" customHeight="1" x14ac:dyDescent="0.25">
      <c r="B143" s="6"/>
    </row>
    <row r="144" spans="2:2" ht="15.75" customHeight="1" x14ac:dyDescent="0.25">
      <c r="B144" s="6"/>
    </row>
    <row r="145" spans="2:2" ht="15.75" customHeight="1" x14ac:dyDescent="0.25">
      <c r="B145" s="6"/>
    </row>
    <row r="146" spans="2:2" ht="15.75" customHeight="1" x14ac:dyDescent="0.25">
      <c r="B146" s="6"/>
    </row>
    <row r="147" spans="2:2" ht="15.75" customHeight="1" x14ac:dyDescent="0.25">
      <c r="B147" s="6"/>
    </row>
    <row r="148" spans="2:2" ht="15.75" customHeight="1" x14ac:dyDescent="0.25">
      <c r="B148" s="6"/>
    </row>
    <row r="149" spans="2:2" ht="15.75" customHeight="1" x14ac:dyDescent="0.25">
      <c r="B149" s="6"/>
    </row>
    <row r="150" spans="2:2" ht="15.75" customHeight="1" x14ac:dyDescent="0.25">
      <c r="B150" s="6"/>
    </row>
    <row r="151" spans="2:2" ht="15.75" customHeight="1" x14ac:dyDescent="0.25">
      <c r="B151" s="6"/>
    </row>
    <row r="152" spans="2:2" ht="15.75" customHeight="1" x14ac:dyDescent="0.25">
      <c r="B152" s="6"/>
    </row>
    <row r="153" spans="2:2" ht="15.75" customHeight="1" x14ac:dyDescent="0.25">
      <c r="B153" s="6"/>
    </row>
    <row r="154" spans="2:2" ht="15.75" customHeight="1" x14ac:dyDescent="0.25">
      <c r="B154" s="6"/>
    </row>
    <row r="155" spans="2:2" ht="15.75" customHeight="1" x14ac:dyDescent="0.25">
      <c r="B155" s="6"/>
    </row>
    <row r="156" spans="2:2" ht="15.75" customHeight="1" x14ac:dyDescent="0.25">
      <c r="B156" s="6"/>
    </row>
    <row r="157" spans="2:2" ht="15.75" customHeight="1" x14ac:dyDescent="0.25">
      <c r="B157" s="6"/>
    </row>
    <row r="158" spans="2:2" ht="15.75" customHeight="1" x14ac:dyDescent="0.25">
      <c r="B158" s="6"/>
    </row>
    <row r="159" spans="2:2" ht="15.75" customHeight="1" x14ac:dyDescent="0.25">
      <c r="B159" s="6"/>
    </row>
    <row r="160" spans="2:2" ht="15.75" customHeight="1" x14ac:dyDescent="0.25">
      <c r="B160" s="6"/>
    </row>
    <row r="161" spans="2:2" ht="15.75" customHeight="1" x14ac:dyDescent="0.25">
      <c r="B161" s="6"/>
    </row>
    <row r="162" spans="2:2" ht="15.75" customHeight="1" x14ac:dyDescent="0.25">
      <c r="B162" s="6"/>
    </row>
    <row r="163" spans="2:2" ht="15.75" customHeight="1" x14ac:dyDescent="0.25">
      <c r="B163" s="6"/>
    </row>
    <row r="164" spans="2:2" ht="15.75" customHeight="1" x14ac:dyDescent="0.25">
      <c r="B164" s="6"/>
    </row>
    <row r="165" spans="2:2" ht="15.75" customHeight="1" x14ac:dyDescent="0.25">
      <c r="B165" s="6"/>
    </row>
    <row r="166" spans="2:2" ht="15.75" customHeight="1" x14ac:dyDescent="0.25">
      <c r="B166" s="6"/>
    </row>
    <row r="167" spans="2:2" ht="15.75" customHeight="1" x14ac:dyDescent="0.25">
      <c r="B167" s="6"/>
    </row>
    <row r="168" spans="2:2" ht="15.75" customHeight="1" x14ac:dyDescent="0.25">
      <c r="B168" s="6"/>
    </row>
    <row r="169" spans="2:2" ht="15.75" customHeight="1" x14ac:dyDescent="0.25">
      <c r="B169" s="6"/>
    </row>
    <row r="170" spans="2:2" ht="15.75" customHeight="1" x14ac:dyDescent="0.25">
      <c r="B170" s="6"/>
    </row>
    <row r="171" spans="2:2" ht="15.75" customHeight="1" x14ac:dyDescent="0.25">
      <c r="B171" s="6"/>
    </row>
    <row r="172" spans="2:2" ht="15.75" customHeight="1" x14ac:dyDescent="0.25">
      <c r="B172" s="6"/>
    </row>
    <row r="173" spans="2:2" ht="15.75" customHeight="1" x14ac:dyDescent="0.25">
      <c r="B173" s="6"/>
    </row>
    <row r="174" spans="2:2" ht="15.75" customHeight="1" x14ac:dyDescent="0.25">
      <c r="B174" s="6"/>
    </row>
    <row r="175" spans="2:2" ht="15.75" customHeight="1" x14ac:dyDescent="0.25">
      <c r="B175" s="6"/>
    </row>
    <row r="176" spans="2:2" ht="15.75" customHeight="1" x14ac:dyDescent="0.25">
      <c r="B176" s="6"/>
    </row>
    <row r="177" spans="2:2" ht="15.75" customHeight="1" x14ac:dyDescent="0.25">
      <c r="B177" s="6"/>
    </row>
    <row r="178" spans="2:2" ht="15.75" customHeight="1" x14ac:dyDescent="0.25">
      <c r="B178" s="6"/>
    </row>
    <row r="179" spans="2:2" ht="15.75" customHeight="1" x14ac:dyDescent="0.25">
      <c r="B179" s="6"/>
    </row>
    <row r="180" spans="2:2" ht="15.75" customHeight="1" x14ac:dyDescent="0.25">
      <c r="B180" s="6"/>
    </row>
    <row r="181" spans="2:2" ht="15.75" customHeight="1" x14ac:dyDescent="0.25">
      <c r="B181" s="6"/>
    </row>
    <row r="182" spans="2:2" ht="15.75" customHeight="1" x14ac:dyDescent="0.25">
      <c r="B182" s="6"/>
    </row>
    <row r="183" spans="2:2" ht="15.75" customHeight="1" x14ac:dyDescent="0.25">
      <c r="B183" s="6"/>
    </row>
    <row r="184" spans="2:2" ht="15.75" customHeight="1" x14ac:dyDescent="0.25">
      <c r="B184" s="6"/>
    </row>
    <row r="185" spans="2:2" ht="15.75" customHeight="1" x14ac:dyDescent="0.25">
      <c r="B185" s="6"/>
    </row>
    <row r="186" spans="2:2" ht="15.75" customHeight="1" x14ac:dyDescent="0.25">
      <c r="B186" s="6"/>
    </row>
    <row r="187" spans="2:2" ht="15.75" customHeight="1" x14ac:dyDescent="0.25">
      <c r="B187" s="6"/>
    </row>
    <row r="188" spans="2:2" ht="15.75" customHeight="1" x14ac:dyDescent="0.25">
      <c r="B188" s="6"/>
    </row>
    <row r="189" spans="2:2" ht="15.75" customHeight="1" x14ac:dyDescent="0.25">
      <c r="B189" s="6"/>
    </row>
    <row r="190" spans="2:2" ht="15.75" customHeight="1" x14ac:dyDescent="0.25">
      <c r="B190" s="6"/>
    </row>
    <row r="191" spans="2:2" ht="15.75" customHeight="1" x14ac:dyDescent="0.25">
      <c r="B191" s="6"/>
    </row>
    <row r="192" spans="2:2" ht="15.75" customHeight="1" x14ac:dyDescent="0.25">
      <c r="B192" s="6"/>
    </row>
    <row r="193" spans="2:2" ht="15.75" customHeight="1" x14ac:dyDescent="0.25">
      <c r="B193" s="6"/>
    </row>
    <row r="194" spans="2:2" ht="15.75" customHeight="1" x14ac:dyDescent="0.25">
      <c r="B194" s="6"/>
    </row>
    <row r="195" spans="2:2" ht="15.75" customHeight="1" x14ac:dyDescent="0.25">
      <c r="B195" s="6"/>
    </row>
    <row r="196" spans="2:2" ht="15.75" customHeight="1" x14ac:dyDescent="0.25">
      <c r="B196" s="6"/>
    </row>
    <row r="197" spans="2:2" ht="15.75" customHeight="1" x14ac:dyDescent="0.25">
      <c r="B197" s="6"/>
    </row>
    <row r="198" spans="2:2" ht="15.75" customHeight="1" x14ac:dyDescent="0.25">
      <c r="B198" s="6"/>
    </row>
    <row r="199" spans="2:2" ht="15.75" customHeight="1" x14ac:dyDescent="0.25">
      <c r="B199" s="6"/>
    </row>
    <row r="200" spans="2:2" ht="15.75" customHeight="1" x14ac:dyDescent="0.25">
      <c r="B200" s="6"/>
    </row>
    <row r="201" spans="2:2" ht="15.75" customHeight="1" x14ac:dyDescent="0.25">
      <c r="B201" s="6"/>
    </row>
    <row r="202" spans="2:2" ht="15.75" customHeight="1" x14ac:dyDescent="0.25">
      <c r="B202" s="6"/>
    </row>
    <row r="203" spans="2:2" ht="15.75" customHeight="1" x14ac:dyDescent="0.25">
      <c r="B203" s="6"/>
    </row>
    <row r="204" spans="2:2" ht="15.75" customHeight="1" x14ac:dyDescent="0.25">
      <c r="B204" s="6"/>
    </row>
    <row r="205" spans="2:2" ht="15.75" customHeight="1" x14ac:dyDescent="0.25">
      <c r="B205" s="6"/>
    </row>
    <row r="206" spans="2:2" ht="15.75" customHeight="1" x14ac:dyDescent="0.25">
      <c r="B206" s="6"/>
    </row>
    <row r="207" spans="2:2" ht="15.75" customHeight="1" x14ac:dyDescent="0.25">
      <c r="B207" s="6"/>
    </row>
    <row r="208" spans="2:2" ht="15.75" customHeight="1" x14ac:dyDescent="0.25">
      <c r="B208" s="6"/>
    </row>
    <row r="209" spans="2:2" ht="15.75" customHeight="1" x14ac:dyDescent="0.25">
      <c r="B209" s="6"/>
    </row>
    <row r="210" spans="2:2" ht="15.75" customHeight="1" x14ac:dyDescent="0.25">
      <c r="B210" s="6"/>
    </row>
    <row r="211" spans="2:2" ht="15.75" customHeight="1" x14ac:dyDescent="0.25">
      <c r="B211" s="6"/>
    </row>
    <row r="212" spans="2:2" ht="15.75" customHeight="1" x14ac:dyDescent="0.25">
      <c r="B212" s="6"/>
    </row>
    <row r="213" spans="2:2" ht="15.75" customHeight="1" x14ac:dyDescent="0.25">
      <c r="B213" s="6"/>
    </row>
    <row r="214" spans="2:2" ht="15.75" customHeight="1" x14ac:dyDescent="0.25">
      <c r="B214" s="6"/>
    </row>
    <row r="215" spans="2:2" ht="15.75" customHeight="1" x14ac:dyDescent="0.25">
      <c r="B215" s="6"/>
    </row>
    <row r="216" spans="2:2" ht="15.75" customHeight="1" x14ac:dyDescent="0.25">
      <c r="B216" s="6"/>
    </row>
    <row r="217" spans="2:2" ht="15.75" customHeight="1" x14ac:dyDescent="0.25">
      <c r="B217" s="6"/>
    </row>
    <row r="218" spans="2:2" ht="15.75" customHeight="1" x14ac:dyDescent="0.25">
      <c r="B218" s="6"/>
    </row>
    <row r="219" spans="2:2" ht="15.75" customHeight="1" x14ac:dyDescent="0.25">
      <c r="B219" s="6"/>
    </row>
    <row r="220" spans="2:2" ht="15.75" customHeight="1" x14ac:dyDescent="0.25">
      <c r="B220" s="6"/>
    </row>
    <row r="221" spans="2:2" ht="15.75" customHeight="1" x14ac:dyDescent="0.25"/>
    <row r="222" spans="2:2" ht="15.75" customHeight="1" x14ac:dyDescent="0.25"/>
    <row r="223" spans="2:2" ht="15.75" customHeight="1" x14ac:dyDescent="0.25"/>
    <row r="224" spans="2:2"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8740157499999996" bottom="0.78740157499999996"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B3" sqref="B3"/>
    </sheetView>
  </sheetViews>
  <sheetFormatPr defaultColWidth="14.42578125" defaultRowHeight="15" customHeight="1" x14ac:dyDescent="0.25"/>
  <cols>
    <col min="1" max="1" width="6.42578125" customWidth="1"/>
    <col min="2" max="2" width="9.28515625" customWidth="1"/>
    <col min="3" max="3" width="8.140625" customWidth="1"/>
    <col min="4" max="4" width="10.5703125" customWidth="1"/>
    <col min="5" max="5" width="6.85546875" customWidth="1"/>
    <col min="6" max="6" width="18.42578125" customWidth="1"/>
    <col min="7" max="7" width="41.85546875" customWidth="1"/>
    <col min="8" max="8" width="18.42578125" customWidth="1"/>
    <col min="9" max="9" width="64.28515625" customWidth="1"/>
    <col min="10" max="26" width="8.7109375" customWidth="1"/>
  </cols>
  <sheetData>
    <row r="1" spans="1:26" x14ac:dyDescent="0.25">
      <c r="A1" s="165" t="s">
        <v>3839</v>
      </c>
      <c r="B1" s="166" t="s">
        <v>3840</v>
      </c>
      <c r="C1" s="167" t="s">
        <v>546</v>
      </c>
      <c r="D1" s="167" t="s">
        <v>5</v>
      </c>
      <c r="E1" s="168" t="s">
        <v>3841</v>
      </c>
      <c r="F1" s="168" t="s">
        <v>3842</v>
      </c>
      <c r="G1" s="166" t="s">
        <v>3843</v>
      </c>
      <c r="H1" s="169" t="s">
        <v>3844</v>
      </c>
      <c r="I1" s="170" t="s">
        <v>3845</v>
      </c>
    </row>
    <row r="2" spans="1:26" x14ac:dyDescent="0.25">
      <c r="A2" s="171">
        <v>1</v>
      </c>
      <c r="B2" s="17">
        <v>162</v>
      </c>
      <c r="C2" s="54" t="s">
        <v>697</v>
      </c>
      <c r="D2" s="54" t="s">
        <v>526</v>
      </c>
      <c r="E2" s="54"/>
      <c r="F2" s="54" t="str">
        <f>VLOOKUP(D2,'zdroj_žádanka BIO'!$D$2:$E$252,2,FALSE)</f>
        <v>Ledvinový soubor</v>
      </c>
      <c r="G2" s="54" t="s">
        <v>3846</v>
      </c>
      <c r="H2">
        <f>VLOOKUP(D2,'BIO+HEM+IMU'!$E$1:$F$419,2,FALSE)</f>
        <v>81621</v>
      </c>
    </row>
    <row r="3" spans="1:26" x14ac:dyDescent="0.25">
      <c r="A3" s="171">
        <v>2</v>
      </c>
      <c r="B3" s="17">
        <v>115</v>
      </c>
      <c r="C3" s="54" t="s">
        <v>697</v>
      </c>
      <c r="D3" s="54" t="s">
        <v>339</v>
      </c>
      <c r="E3" s="54"/>
      <c r="F3" s="54" t="str">
        <f>VLOOKUP(D3,'zdroj_žádanka BIO'!$D$2:$E$252,2,FALSE)</f>
        <v>Ledvinový soubor</v>
      </c>
      <c r="G3" s="54" t="s">
        <v>3847</v>
      </c>
      <c r="H3">
        <f>VLOOKUP(D3,'BIO+HEM+IMU'!$E$1:$F$419,2,FALSE)</f>
        <v>81499</v>
      </c>
    </row>
    <row r="4" spans="1:26" x14ac:dyDescent="0.25">
      <c r="A4" s="171">
        <v>4</v>
      </c>
      <c r="B4" s="17">
        <v>116</v>
      </c>
      <c r="C4" s="54" t="s">
        <v>697</v>
      </c>
      <c r="D4" s="54" t="s">
        <v>353</v>
      </c>
      <c r="E4" s="54"/>
      <c r="F4" s="54" t="str">
        <f>VLOOKUP(D4,'zdroj_žádanka BIO'!$D$2:$E$252,2,FALSE)</f>
        <v>Ledvinový soubor</v>
      </c>
      <c r="G4" s="54" t="s">
        <v>3848</v>
      </c>
      <c r="H4">
        <f>VLOOKUP(D4,'BIO+HEM+IMU'!$E$1:$F$419,2,FALSE)</f>
        <v>81523</v>
      </c>
    </row>
    <row r="5" spans="1:26" x14ac:dyDescent="0.25">
      <c r="A5" s="171">
        <v>7</v>
      </c>
      <c r="B5" s="17">
        <v>124</v>
      </c>
      <c r="C5" s="54" t="s">
        <v>697</v>
      </c>
      <c r="D5" s="54" t="s">
        <v>380</v>
      </c>
      <c r="E5" s="54"/>
      <c r="F5" s="54" t="str">
        <f>VLOOKUP(D5,'zdroj_žádanka BIO'!$D$2:$E$252,2,FALSE)</f>
        <v>Minerály</v>
      </c>
      <c r="G5" s="54" t="s">
        <v>3849</v>
      </c>
      <c r="H5">
        <f>VLOOKUP(D5,'BIO+HEM+IMU'!$E$1:$F$419,2,FALSE)</f>
        <v>81593</v>
      </c>
    </row>
    <row r="6" spans="1:26" x14ac:dyDescent="0.25">
      <c r="A6" s="171">
        <v>8</v>
      </c>
      <c r="B6" s="17">
        <v>112</v>
      </c>
      <c r="C6" s="54" t="s">
        <v>697</v>
      </c>
      <c r="D6" s="54" t="s">
        <v>321</v>
      </c>
      <c r="E6" s="54"/>
      <c r="F6" s="54" t="str">
        <f>VLOOKUP(D6,'zdroj_žádanka BIO'!$D$2:$E$252,2,FALSE)</f>
        <v>Minerály</v>
      </c>
      <c r="G6" s="54" t="s">
        <v>3850</v>
      </c>
      <c r="H6">
        <f>VLOOKUP(D6,'BIO+HEM+IMU'!$E$1:$F$419,2,FALSE)</f>
        <v>81393</v>
      </c>
    </row>
    <row r="7" spans="1:26" x14ac:dyDescent="0.25">
      <c r="A7" s="171">
        <v>9</v>
      </c>
      <c r="B7" s="17">
        <v>72</v>
      </c>
      <c r="C7" s="54" t="s">
        <v>697</v>
      </c>
      <c r="D7" s="54" t="s">
        <v>189</v>
      </c>
      <c r="E7" s="54"/>
      <c r="F7" s="54" t="str">
        <f>VLOOKUP(D7,'zdroj_žádanka BIO'!$D$2:$E$252,2,FALSE)</f>
        <v>Minerály</v>
      </c>
      <c r="G7" s="54" t="s">
        <v>3851</v>
      </c>
      <c r="H7">
        <f>VLOOKUP(D7,'BIO+HEM+IMU'!$E$1:$F$419,2,FALSE)</f>
        <v>81469</v>
      </c>
    </row>
    <row r="8" spans="1:26" x14ac:dyDescent="0.25">
      <c r="A8" s="171">
        <v>10</v>
      </c>
      <c r="B8" s="17">
        <v>60</v>
      </c>
      <c r="C8" s="54" t="s">
        <v>697</v>
      </c>
      <c r="D8" s="54" t="s">
        <v>159</v>
      </c>
      <c r="E8" s="54"/>
      <c r="F8" s="54" t="str">
        <f>VLOOKUP(D8,'zdroj_žádanka BIO'!$D$2:$E$252,2,FALSE)</f>
        <v>Minerály</v>
      </c>
      <c r="G8" s="54" t="s">
        <v>3852</v>
      </c>
      <c r="H8">
        <f>VLOOKUP(D8,'BIO+HEM+IMU'!$E$1:$F$419,2,FALSE)</f>
        <v>81625</v>
      </c>
    </row>
    <row r="9" spans="1:26" x14ac:dyDescent="0.25">
      <c r="A9" s="171">
        <v>13</v>
      </c>
      <c r="B9" s="17">
        <v>131</v>
      </c>
      <c r="C9" s="54" t="s">
        <v>697</v>
      </c>
      <c r="D9" s="54" t="s">
        <v>417</v>
      </c>
      <c r="E9" s="54"/>
      <c r="F9" s="54" t="str">
        <f>VLOOKUP(D9,'zdroj_žádanka BIO'!$D$2:$E$252,2,FALSE)</f>
        <v>Minerály</v>
      </c>
      <c r="G9" s="54" t="s">
        <v>3853</v>
      </c>
      <c r="H9">
        <f>VLOOKUP(D9,'BIO+HEM+IMU'!$E$1:$F$419,2,FALSE)</f>
        <v>81427</v>
      </c>
    </row>
    <row r="10" spans="1:26" x14ac:dyDescent="0.25">
      <c r="A10" s="171">
        <v>12</v>
      </c>
      <c r="B10" s="17">
        <v>122</v>
      </c>
      <c r="C10" s="54" t="s">
        <v>697</v>
      </c>
      <c r="D10" s="54" t="s">
        <v>370</v>
      </c>
      <c r="E10" s="54"/>
      <c r="F10" s="54" t="str">
        <f>VLOOKUP(D10,'zdroj_žádanka BIO'!$D$2:$E$252,2,FALSE)</f>
        <v>Minerály</v>
      </c>
      <c r="G10" s="54" t="s">
        <v>3854</v>
      </c>
      <c r="H10">
        <f>VLOOKUP(D10,'BIO+HEM+IMU'!$E$1:$F$419,2,FALSE)</f>
        <v>81465</v>
      </c>
    </row>
    <row r="11" spans="1:26" x14ac:dyDescent="0.25">
      <c r="A11" s="171">
        <v>6</v>
      </c>
      <c r="B11" s="17">
        <v>128</v>
      </c>
      <c r="C11" s="54" t="s">
        <v>697</v>
      </c>
      <c r="D11" s="54" t="s">
        <v>410</v>
      </c>
      <c r="E11" s="54"/>
      <c r="F11" s="54" t="str">
        <f>VLOOKUP(D11,'zdroj_žádanka BIO'!$D$2:$E$252,2,FALSE)</f>
        <v>Ledvinový soubor</v>
      </c>
      <c r="G11" s="54" t="s">
        <v>3855</v>
      </c>
      <c r="H11">
        <f>VLOOKUP(D11,'BIO+HEM+IMU'!$E$1:$F$419,2,FALSE)</f>
        <v>81563</v>
      </c>
    </row>
    <row r="12" spans="1:26" x14ac:dyDescent="0.25">
      <c r="A12" s="171"/>
      <c r="B12" s="17"/>
      <c r="C12" s="54"/>
      <c r="D12" s="54" t="s">
        <v>162</v>
      </c>
      <c r="E12" s="171" t="s">
        <v>3856</v>
      </c>
      <c r="F12" s="54" t="str">
        <f>VLOOKUP(D12,'zdroj_žádanka BIO'!$D$2:$E$252,2,FALSE)</f>
        <v>Minerály</v>
      </c>
      <c r="G12" s="54" t="s">
        <v>3857</v>
      </c>
      <c r="H12">
        <f>VLOOKUP(D12,'BIO+HEM+IMU'!$E$1:$F$419,2,FALSE)</f>
        <v>81627</v>
      </c>
    </row>
    <row r="13" spans="1:26" x14ac:dyDescent="0.25">
      <c r="A13" s="171">
        <v>129</v>
      </c>
      <c r="B13" s="17">
        <v>120</v>
      </c>
      <c r="C13" s="54" t="s">
        <v>697</v>
      </c>
      <c r="D13" s="54" t="s">
        <v>366</v>
      </c>
      <c r="E13" s="54"/>
      <c r="F13" s="54" t="str">
        <f>VLOOKUP(D13,'zdroj_žádanka BIO'!$D$2:$E$252,2,FALSE)</f>
        <v>Lékové hladiny</v>
      </c>
      <c r="G13" s="54" t="s">
        <v>3858</v>
      </c>
      <c r="H13">
        <f>VLOOKUP(D13,'BIO+HEM+IMU'!$E$1:$F$419,2,FALSE)</f>
        <v>99149</v>
      </c>
    </row>
    <row r="14" spans="1:26" x14ac:dyDescent="0.25">
      <c r="A14" s="171">
        <v>11</v>
      </c>
      <c r="B14" s="17">
        <v>215</v>
      </c>
      <c r="C14" s="54" t="s">
        <v>697</v>
      </c>
      <c r="D14" s="54" t="s">
        <v>3859</v>
      </c>
      <c r="E14" s="171" t="s">
        <v>3856</v>
      </c>
      <c r="F14" s="54" t="str">
        <f>VLOOKUP(D14,'zdroj_žádanka BIO'!$D$2:$E$252,2,FALSE)</f>
        <v>Minerály</v>
      </c>
      <c r="G14" s="54" t="s">
        <v>3860</v>
      </c>
      <c r="H14" s="15"/>
      <c r="I14" s="172" t="s">
        <v>3861</v>
      </c>
      <c r="J14" s="15"/>
      <c r="K14" s="15"/>
      <c r="L14" s="15"/>
      <c r="M14" s="15"/>
      <c r="N14" s="15"/>
      <c r="O14" s="15"/>
      <c r="P14" s="15"/>
      <c r="Q14" s="15"/>
      <c r="R14" s="15"/>
      <c r="S14" s="15"/>
      <c r="T14" s="15"/>
      <c r="U14" s="15"/>
      <c r="V14" s="15"/>
      <c r="W14" s="15"/>
      <c r="X14" s="15"/>
      <c r="Y14" s="15"/>
      <c r="Z14" s="15"/>
    </row>
    <row r="15" spans="1:26" x14ac:dyDescent="0.25">
      <c r="A15" s="171">
        <v>14</v>
      </c>
      <c r="B15" s="17">
        <v>55</v>
      </c>
      <c r="C15" s="54" t="s">
        <v>697</v>
      </c>
      <c r="D15" s="54" t="s">
        <v>139</v>
      </c>
      <c r="E15" s="54"/>
      <c r="F15" s="54" t="str">
        <f>VLOOKUP(D15,'zdroj_žádanka BIO'!$D$2:$E$252,2,FALSE)</f>
        <v>Jaterní soubor</v>
      </c>
      <c r="G15" s="54" t="s">
        <v>3862</v>
      </c>
      <c r="H15">
        <f>VLOOKUP(D15,'BIO+HEM+IMU'!$E$1:$F$419,2,FALSE)</f>
        <v>81361</v>
      </c>
    </row>
    <row r="16" spans="1:26" x14ac:dyDescent="0.25">
      <c r="A16" s="171">
        <v>15</v>
      </c>
      <c r="B16" s="17">
        <v>56</v>
      </c>
      <c r="C16" s="54" t="s">
        <v>697</v>
      </c>
      <c r="D16" s="54" t="s">
        <v>141</v>
      </c>
      <c r="E16" s="54"/>
      <c r="F16" s="54" t="str">
        <f>VLOOKUP(D16,'zdroj_žádanka BIO'!$D$2:$E$252,2,FALSE)</f>
        <v>Jaterní soubor</v>
      </c>
      <c r="G16" s="54" t="s">
        <v>3863</v>
      </c>
      <c r="H16">
        <f>VLOOKUP(D16,'BIO+HEM+IMU'!$E$1:$F$419,2,FALSE)</f>
        <v>81363</v>
      </c>
    </row>
    <row r="17" spans="1:8" x14ac:dyDescent="0.25">
      <c r="A17" s="171">
        <v>16</v>
      </c>
      <c r="B17" s="17">
        <v>34</v>
      </c>
      <c r="C17" s="54" t="s">
        <v>697</v>
      </c>
      <c r="D17" s="54" t="s">
        <v>48</v>
      </c>
      <c r="E17" s="54"/>
      <c r="F17" s="54" t="str">
        <f>VLOOKUP(D17,'zdroj_žádanka BIO'!$D$2:$E$252,2,FALSE)</f>
        <v>Jaterní soubor</v>
      </c>
      <c r="G17" s="54" t="s">
        <v>3864</v>
      </c>
      <c r="H17">
        <f>VLOOKUP(D17,'BIO+HEM+IMU'!$E$1:$F$419,2,FALSE)</f>
        <v>81337</v>
      </c>
    </row>
    <row r="18" spans="1:8" x14ac:dyDescent="0.25">
      <c r="A18" s="171">
        <v>17</v>
      </c>
      <c r="B18" s="17">
        <v>52</v>
      </c>
      <c r="C18" s="54" t="s">
        <v>697</v>
      </c>
      <c r="D18" s="54" t="s">
        <v>124</v>
      </c>
      <c r="E18" s="54"/>
      <c r="F18" s="54" t="str">
        <f>VLOOKUP(D18,'zdroj_žádanka BIO'!$D$2:$E$252,2,FALSE)</f>
        <v>Jaterní soubor</v>
      </c>
      <c r="G18" s="54" t="s">
        <v>3865</v>
      </c>
      <c r="H18">
        <f>VLOOKUP(D18,'BIO+HEM+IMU'!$E$1:$F$419,2,FALSE)</f>
        <v>81357</v>
      </c>
    </row>
    <row r="19" spans="1:8" x14ac:dyDescent="0.25">
      <c r="A19" s="171">
        <v>18</v>
      </c>
      <c r="B19" s="17">
        <v>93</v>
      </c>
      <c r="C19" s="54" t="s">
        <v>697</v>
      </c>
      <c r="D19" s="54" t="s">
        <v>254</v>
      </c>
      <c r="E19" s="54"/>
      <c r="F19" s="54" t="str">
        <f>VLOOKUP(D19,'zdroj_žádanka BIO'!$D$2:$E$252,2,FALSE)</f>
        <v>Jaterní soubor</v>
      </c>
      <c r="G19" s="54" t="s">
        <v>3866</v>
      </c>
      <c r="H19">
        <f>VLOOKUP(D19,'BIO+HEM+IMU'!$E$1:$F$419,2,FALSE)</f>
        <v>81435</v>
      </c>
    </row>
    <row r="20" spans="1:8" x14ac:dyDescent="0.25">
      <c r="A20" s="171">
        <v>22</v>
      </c>
      <c r="B20" s="17">
        <v>104</v>
      </c>
      <c r="C20" s="54" t="s">
        <v>697</v>
      </c>
      <c r="D20" s="54" t="s">
        <v>300</v>
      </c>
      <c r="E20" s="54"/>
      <c r="F20" s="54" t="str">
        <f>VLOOKUP(D20,'zdroj_žádanka BIO'!$D$2:$E$252,2,FALSE)</f>
        <v>Jaterní soubor</v>
      </c>
      <c r="G20" s="54" t="s">
        <v>3867</v>
      </c>
      <c r="H20">
        <f>VLOOKUP(D20,'BIO+HEM+IMU'!$E$1:$F$419,2,FALSE)</f>
        <v>81475</v>
      </c>
    </row>
    <row r="21" spans="1:8" ht="15.75" customHeight="1" x14ac:dyDescent="0.25">
      <c r="A21" s="171">
        <v>19</v>
      </c>
      <c r="B21" s="17">
        <v>32</v>
      </c>
      <c r="C21" s="54" t="s">
        <v>697</v>
      </c>
      <c r="D21" s="54" t="s">
        <v>41</v>
      </c>
      <c r="E21" s="54"/>
      <c r="F21" s="54" t="str">
        <f>VLOOKUP(D21,'zdroj_žádanka BIO'!$D$2:$E$252,2,FALSE)</f>
        <v>Jaterní soubor</v>
      </c>
      <c r="G21" s="54" t="s">
        <v>3868</v>
      </c>
      <c r="H21">
        <f>VLOOKUP(D21,'BIO+HEM+IMU'!$E$1:$F$419,2,FALSE)</f>
        <v>81421</v>
      </c>
    </row>
    <row r="22" spans="1:8" ht="15.75" customHeight="1" x14ac:dyDescent="0.25">
      <c r="A22" s="171">
        <v>21</v>
      </c>
      <c r="B22" s="17">
        <v>117</v>
      </c>
      <c r="C22" s="54" t="s">
        <v>697</v>
      </c>
      <c r="D22" s="54" t="s">
        <v>361</v>
      </c>
      <c r="E22" s="54"/>
      <c r="F22" s="54" t="str">
        <f>VLOOKUP(D22,'zdroj_žádanka BIO'!$D$2:$E$252,2,FALSE)</f>
        <v>Jaterní soubor</v>
      </c>
      <c r="G22" s="54" t="s">
        <v>3869</v>
      </c>
      <c r="H22">
        <f>VLOOKUP(D22,'BIO+HEM+IMU'!$E$1:$F$419,2,FALSE)</f>
        <v>81383</v>
      </c>
    </row>
    <row r="23" spans="1:8" ht="15.75" customHeight="1" x14ac:dyDescent="0.25">
      <c r="A23" s="171">
        <v>128</v>
      </c>
      <c r="B23" s="17">
        <v>70</v>
      </c>
      <c r="C23" s="54" t="s">
        <v>697</v>
      </c>
      <c r="D23" s="54" t="s">
        <v>184</v>
      </c>
      <c r="E23" s="54"/>
      <c r="F23" s="54" t="str">
        <f>VLOOKUP(D23,'zdroj_žádanka BIO'!$D$2:$E$252,2,FALSE)</f>
        <v>Kardiomarkery</v>
      </c>
      <c r="G23" s="54" t="s">
        <v>3870</v>
      </c>
      <c r="H23">
        <f>VLOOKUP(D23,'BIO+HEM+IMU'!$E$1:$F$419,2,FALSE)</f>
        <v>81495</v>
      </c>
    </row>
    <row r="24" spans="1:8" ht="15.75" customHeight="1" x14ac:dyDescent="0.25">
      <c r="A24" s="171">
        <v>24</v>
      </c>
      <c r="B24" s="17">
        <v>35</v>
      </c>
      <c r="C24" s="54" t="s">
        <v>697</v>
      </c>
      <c r="D24" s="54" t="s">
        <v>54</v>
      </c>
      <c r="E24" s="54"/>
      <c r="F24" s="54" t="str">
        <f>VLOOKUP(D24,'zdroj_žádanka BIO'!$D$2:$E$252,2,FALSE)</f>
        <v>Pankreatický soubor</v>
      </c>
      <c r="G24" s="54" t="s">
        <v>3871</v>
      </c>
      <c r="H24">
        <f>VLOOKUP(D24,'BIO+HEM+IMU'!$E$1:$F$419,2,FALSE)</f>
        <v>81345</v>
      </c>
    </row>
    <row r="25" spans="1:8" ht="15.75" customHeight="1" x14ac:dyDescent="0.25">
      <c r="A25" s="171">
        <v>25</v>
      </c>
      <c r="B25" s="17">
        <v>36</v>
      </c>
      <c r="C25" s="54" t="s">
        <v>697</v>
      </c>
      <c r="D25" s="54" t="s">
        <v>56</v>
      </c>
      <c r="E25" s="54"/>
      <c r="F25" s="54" t="str">
        <f>VLOOKUP(D25,'zdroj_žádanka BIO'!$D$2:$E$252,2,FALSE)</f>
        <v>Pankreatický soubor</v>
      </c>
      <c r="G25" s="54" t="s">
        <v>3872</v>
      </c>
      <c r="H25">
        <f>VLOOKUP(D25,'BIO+HEM+IMU'!$E$1:$F$419,2,FALSE)</f>
        <v>81481</v>
      </c>
    </row>
    <row r="26" spans="1:8" ht="15.75" customHeight="1" x14ac:dyDescent="0.25">
      <c r="A26" s="171">
        <v>26</v>
      </c>
      <c r="B26" s="17">
        <v>119</v>
      </c>
      <c r="C26" s="54" t="s">
        <v>697</v>
      </c>
      <c r="D26" s="54" t="s">
        <v>364</v>
      </c>
      <c r="E26" s="54"/>
      <c r="F26" s="54" t="str">
        <f>VLOOKUP(D26,'zdroj_žádanka BIO'!$D$2:$E$252,2,FALSE)</f>
        <v>Pankreatický soubor</v>
      </c>
      <c r="G26" s="54" t="s">
        <v>3873</v>
      </c>
      <c r="H26">
        <f>VLOOKUP(D26,'BIO+HEM+IMU'!$E$1:$F$419,2,FALSE)</f>
        <v>81289</v>
      </c>
    </row>
    <row r="27" spans="1:8" ht="15.75" customHeight="1" x14ac:dyDescent="0.25">
      <c r="A27" s="171">
        <v>125</v>
      </c>
      <c r="B27" s="17">
        <v>71</v>
      </c>
      <c r="C27" s="54" t="s">
        <v>697</v>
      </c>
      <c r="D27" s="54" t="s">
        <v>187</v>
      </c>
      <c r="E27" s="54"/>
      <c r="F27" s="54" t="str">
        <f>VLOOKUP(D27,'zdroj_žádanka BIO'!$D$2:$E$252,2,FALSE)</f>
        <v>Kardiomarkery</v>
      </c>
      <c r="G27" s="54" t="s">
        <v>3874</v>
      </c>
      <c r="H27">
        <f>VLOOKUP(D27,'BIO+HEM+IMU'!$E$1:$F$419,2,FALSE)</f>
        <v>81773</v>
      </c>
    </row>
    <row r="28" spans="1:8" ht="15.75" customHeight="1" x14ac:dyDescent="0.25">
      <c r="A28" s="171">
        <v>124</v>
      </c>
      <c r="B28" s="17">
        <v>159</v>
      </c>
      <c r="C28" s="54" t="s">
        <v>697</v>
      </c>
      <c r="D28" s="54" t="s">
        <v>520</v>
      </c>
      <c r="E28" s="54"/>
      <c r="F28" s="54" t="str">
        <f>VLOOKUP(D28,'zdroj_žádanka BIO'!$D$2:$E$252,2,FALSE)</f>
        <v>Kardiomarkery</v>
      </c>
      <c r="G28" s="54" t="s">
        <v>3875</v>
      </c>
      <c r="H28">
        <f>VLOOKUP(D28,'BIO+HEM+IMU'!$E$1:$F$419,2,FALSE)</f>
        <v>81237</v>
      </c>
    </row>
    <row r="29" spans="1:8" ht="15.75" customHeight="1" x14ac:dyDescent="0.25">
      <c r="A29" s="171">
        <v>126</v>
      </c>
      <c r="B29" s="17">
        <v>123</v>
      </c>
      <c r="C29" s="54" t="s">
        <v>697</v>
      </c>
      <c r="D29" s="54" t="s">
        <v>378</v>
      </c>
      <c r="E29" s="54"/>
      <c r="F29" s="54" t="str">
        <f>VLOOKUP(D29,'zdroj_žádanka BIO'!$D$2:$E$252,2,FALSE)</f>
        <v>Kardiomarkery</v>
      </c>
      <c r="G29" s="54" t="s">
        <v>3876</v>
      </c>
      <c r="H29">
        <f>VLOOKUP(D29,'BIO+HEM+IMU'!$E$1:$F$419,2,FALSE)</f>
        <v>93135</v>
      </c>
    </row>
    <row r="30" spans="1:8" ht="15.75" customHeight="1" x14ac:dyDescent="0.25">
      <c r="A30" s="171">
        <v>38</v>
      </c>
      <c r="B30" s="17">
        <v>67</v>
      </c>
      <c r="C30" s="54" t="s">
        <v>697</v>
      </c>
      <c r="D30" s="54" t="s">
        <v>179</v>
      </c>
      <c r="E30" s="54"/>
      <c r="F30" s="54" t="str">
        <f>VLOOKUP(D30,'zdroj_žádanka BIO'!$D$2:$E$252,2,FALSE)</f>
        <v>Proteiny, zánět</v>
      </c>
      <c r="G30" s="54" t="s">
        <v>3877</v>
      </c>
      <c r="H30">
        <f>VLOOKUP(D30,'BIO+HEM+IMU'!$E$1:$F$419,2,FALSE)</f>
        <v>81365</v>
      </c>
    </row>
    <row r="31" spans="1:8" ht="15.75" customHeight="1" x14ac:dyDescent="0.25">
      <c r="A31" s="171">
        <v>41</v>
      </c>
      <c r="B31" s="17">
        <v>28</v>
      </c>
      <c r="C31" s="54" t="s">
        <v>697</v>
      </c>
      <c r="D31" s="54" t="s">
        <v>22</v>
      </c>
      <c r="E31" s="54"/>
      <c r="F31" s="54" t="str">
        <f>VLOOKUP(D31,'zdroj_žádanka BIO'!$D$2:$E$252,2,FALSE)</f>
        <v>Proteiny, zánět</v>
      </c>
      <c r="G31" s="54" t="s">
        <v>3878</v>
      </c>
      <c r="H31">
        <f>VLOOKUP(D31,'BIO+HEM+IMU'!$E$1:$F$419,2,FALSE)</f>
        <v>81329</v>
      </c>
    </row>
    <row r="32" spans="1:8" ht="15.75" customHeight="1" x14ac:dyDescent="0.25">
      <c r="A32" s="171">
        <v>39</v>
      </c>
      <c r="B32" s="17">
        <v>79</v>
      </c>
      <c r="C32" s="54" t="s">
        <v>697</v>
      </c>
      <c r="D32" s="54" t="s">
        <v>215</v>
      </c>
      <c r="E32" s="54"/>
      <c r="F32" s="54" t="str">
        <f>VLOOKUP(D32,'zdroj_žádanka BIO'!$D$2:$E$252,2,FALSE)</f>
        <v>Proteiny, zánět</v>
      </c>
      <c r="G32" s="54" t="s">
        <v>3879</v>
      </c>
      <c r="H32">
        <f>VLOOKUP(D32,'BIO+HEM+IMU'!$E$1:$F$419,2,FALSE)</f>
        <v>81397</v>
      </c>
    </row>
    <row r="33" spans="1:26" ht="15.75" customHeight="1" x14ac:dyDescent="0.25">
      <c r="A33" s="171">
        <v>40</v>
      </c>
      <c r="B33" s="17">
        <v>105</v>
      </c>
      <c r="C33" s="54" t="s">
        <v>697</v>
      </c>
      <c r="D33" s="54" t="s">
        <v>302</v>
      </c>
      <c r="E33" s="54"/>
      <c r="F33" s="54" t="str">
        <f>VLOOKUP(D33,'zdroj_žádanka BIO'!$D$2:$E$252,2,FALSE)</f>
        <v>Proteiny, zánět</v>
      </c>
      <c r="G33" s="54" t="s">
        <v>3880</v>
      </c>
      <c r="H33">
        <f>VLOOKUP(D33,'BIO+HEM+IMU'!$E$1:$F$419,2,FALSE)</f>
        <v>91397</v>
      </c>
    </row>
    <row r="34" spans="1:26" ht="15.75" customHeight="1" x14ac:dyDescent="0.25">
      <c r="A34" s="171">
        <v>43</v>
      </c>
      <c r="B34" s="17">
        <v>74</v>
      </c>
      <c r="C34" s="54" t="s">
        <v>697</v>
      </c>
      <c r="D34" s="54" t="s">
        <v>194</v>
      </c>
      <c r="E34" s="54"/>
      <c r="F34" s="54" t="str">
        <f>VLOOKUP(D34,'zdroj_žádanka BIO'!$D$2:$E$252,2,FALSE)</f>
        <v>Proteiny, zánět</v>
      </c>
      <c r="G34" s="54" t="s">
        <v>3881</v>
      </c>
      <c r="H34">
        <f>VLOOKUP(D34,'BIO+HEM+IMU'!$E$1:$F$419,2,FALSE)</f>
        <v>91153</v>
      </c>
    </row>
    <row r="35" spans="1:26" ht="15.75" customHeight="1" x14ac:dyDescent="0.25">
      <c r="A35" s="171">
        <v>55</v>
      </c>
      <c r="B35" s="17">
        <v>68</v>
      </c>
      <c r="C35" s="54" t="s">
        <v>697</v>
      </c>
      <c r="D35" s="54" t="s">
        <v>181</v>
      </c>
      <c r="E35" s="54"/>
      <c r="F35" s="54" t="str">
        <f>VLOOKUP(D35,'zdroj_žádanka BIO'!$D$2:$E$252,2,FALSE)</f>
        <v>Proteiny, zánět</v>
      </c>
      <c r="G35" s="54" t="s">
        <v>3882</v>
      </c>
      <c r="H35">
        <f>VLOOKUP(D35,'BIO+HEM+IMU'!$E$1:$F$419,2,FALSE)</f>
        <v>91141</v>
      </c>
    </row>
    <row r="36" spans="1:26" ht="15.75" customHeight="1" x14ac:dyDescent="0.25">
      <c r="A36" s="171">
        <v>54</v>
      </c>
      <c r="B36" s="17">
        <v>30</v>
      </c>
      <c r="C36" s="54" t="s">
        <v>697</v>
      </c>
      <c r="D36" s="54" t="s">
        <v>32</v>
      </c>
      <c r="E36" s="54"/>
      <c r="F36" s="54" t="str">
        <f>VLOOKUP(D36,'zdroj_žádanka BIO'!$D$2:$E$252,2,FALSE)</f>
        <v>Proteiny, zánět</v>
      </c>
      <c r="G36" s="54" t="s">
        <v>3883</v>
      </c>
      <c r="H36">
        <f>VLOOKUP(D36,'BIO+HEM+IMU'!$E$1:$F$419,2,FALSE)</f>
        <v>91149</v>
      </c>
    </row>
    <row r="37" spans="1:26" ht="15.75" customHeight="1" x14ac:dyDescent="0.25">
      <c r="A37" s="171">
        <v>42</v>
      </c>
      <c r="B37" s="17">
        <v>137</v>
      </c>
      <c r="C37" s="54" t="s">
        <v>697</v>
      </c>
      <c r="D37" s="54" t="s">
        <v>435</v>
      </c>
      <c r="E37" s="54"/>
      <c r="F37" s="54" t="str">
        <f>VLOOKUP(D37,'zdroj_žádanka BIO'!$D$2:$E$252,2,FALSE)</f>
        <v>Proteiny, zánět</v>
      </c>
      <c r="G37" s="54" t="s">
        <v>3884</v>
      </c>
      <c r="H37">
        <f>VLOOKUP(D37,'BIO+HEM+IMU'!$E$1:$F$419,2,FALSE)</f>
        <v>91143</v>
      </c>
    </row>
    <row r="38" spans="1:26" ht="15.75" customHeight="1" x14ac:dyDescent="0.25">
      <c r="A38" s="171">
        <v>57</v>
      </c>
      <c r="B38" s="17">
        <v>127</v>
      </c>
      <c r="C38" s="54" t="s">
        <v>697</v>
      </c>
      <c r="D38" s="54" t="s">
        <v>406</v>
      </c>
      <c r="E38" s="54"/>
      <c r="F38" s="54" t="str">
        <f>VLOOKUP(D38,'zdroj_žádanka BIO'!$D$2:$E$252,2,FALSE)</f>
        <v>Proteiny, zánět</v>
      </c>
      <c r="G38" s="54" t="s">
        <v>3885</v>
      </c>
      <c r="H38">
        <f>VLOOKUP(D38,'BIO+HEM+IMU'!$E$1:$F$419,2,FALSE)</f>
        <v>91151</v>
      </c>
    </row>
    <row r="39" spans="1:26" ht="15.75" customHeight="1" x14ac:dyDescent="0.25">
      <c r="A39" s="52"/>
      <c r="B39" s="52"/>
      <c r="C39" s="59"/>
      <c r="D39" s="54" t="s">
        <v>538</v>
      </c>
      <c r="E39" s="54"/>
      <c r="F39" s="54" t="str">
        <f>VLOOKUP(D39,'zdroj_žádanka BIO'!$D$2:$E$252,2,FALSE)</f>
        <v>Proteiny, zánět</v>
      </c>
      <c r="G39" s="54" t="s">
        <v>3886</v>
      </c>
      <c r="H39" s="15">
        <v>91167</v>
      </c>
    </row>
    <row r="40" spans="1:26" ht="15.75" customHeight="1" x14ac:dyDescent="0.25">
      <c r="A40" s="52"/>
      <c r="B40" s="52"/>
      <c r="C40" s="59"/>
      <c r="D40" s="54" t="s">
        <v>540</v>
      </c>
      <c r="E40" s="54"/>
      <c r="F40" s="54" t="str">
        <f>VLOOKUP(D40,'zdroj_žádanka BIO'!$D$2:$E$252,2,FALSE)</f>
        <v>Proteiny, zánět</v>
      </c>
      <c r="G40" s="54" t="s">
        <v>3887</v>
      </c>
      <c r="H40" s="15">
        <v>91169</v>
      </c>
    </row>
    <row r="41" spans="1:26" ht="15.75" customHeight="1" x14ac:dyDescent="0.25">
      <c r="A41" s="171">
        <v>27</v>
      </c>
      <c r="B41" s="17">
        <v>101</v>
      </c>
      <c r="C41" s="54" t="s">
        <v>697</v>
      </c>
      <c r="D41" s="54" t="s">
        <v>292</v>
      </c>
      <c r="E41" s="54"/>
      <c r="F41" s="54" t="str">
        <f>VLOOKUP(D41,'zdroj_žádanka BIO'!$D$2:$E$252,2,FALSE)</f>
        <v>Lipidový soubor</v>
      </c>
      <c r="G41" s="54" t="s">
        <v>3888</v>
      </c>
      <c r="H41">
        <f>VLOOKUP(D41,'BIO+HEM+IMU'!$E$1:$F$419,2,FALSE)</f>
        <v>81471</v>
      </c>
    </row>
    <row r="42" spans="1:26" ht="15.75" customHeight="1" x14ac:dyDescent="0.25">
      <c r="A42" s="171">
        <v>28</v>
      </c>
      <c r="B42" s="17">
        <v>102</v>
      </c>
      <c r="C42" s="54" t="s">
        <v>697</v>
      </c>
      <c r="D42" s="54" t="s">
        <v>294</v>
      </c>
      <c r="E42" s="54"/>
      <c r="F42" s="54" t="str">
        <f>VLOOKUP(D42,'zdroj_žádanka BIO'!$D$2:$E$252,2,FALSE)</f>
        <v>Lipidový soubor</v>
      </c>
      <c r="G42" s="54" t="s">
        <v>3889</v>
      </c>
      <c r="H42">
        <f>VLOOKUP(D42,'BIO+HEM+IMU'!$E$1:$F$419,2,FALSE)</f>
        <v>81473</v>
      </c>
    </row>
    <row r="43" spans="1:26" ht="15.75" customHeight="1" x14ac:dyDescent="0.25">
      <c r="A43" s="173"/>
      <c r="B43" s="173"/>
      <c r="C43" s="174"/>
      <c r="D43" s="174" t="s">
        <v>3890</v>
      </c>
      <c r="E43" s="174"/>
      <c r="F43" s="54" t="e">
        <f>VLOOKUP(D43,'zdroj_žádanka BIO'!$D$2:$E$252,2,FALSE)</f>
        <v>#N/A</v>
      </c>
      <c r="G43" s="174" t="s">
        <v>3891</v>
      </c>
      <c r="H43" s="175" t="s">
        <v>3892</v>
      </c>
      <c r="I43" s="175"/>
      <c r="J43" s="175"/>
      <c r="K43" s="175"/>
      <c r="L43" s="175"/>
      <c r="M43" s="175"/>
      <c r="N43" s="175"/>
      <c r="O43" s="175"/>
      <c r="P43" s="175"/>
      <c r="Q43" s="175"/>
      <c r="R43" s="175"/>
      <c r="S43" s="175"/>
      <c r="T43" s="175"/>
      <c r="U43" s="175"/>
      <c r="V43" s="175"/>
      <c r="W43" s="175"/>
      <c r="X43" s="175"/>
      <c r="Y43" s="175"/>
      <c r="Z43" s="175"/>
    </row>
    <row r="44" spans="1:26" ht="15.75" customHeight="1" x14ac:dyDescent="0.25">
      <c r="A44" s="171">
        <v>29</v>
      </c>
      <c r="B44" s="17">
        <v>103</v>
      </c>
      <c r="C44" s="54" t="s">
        <v>697</v>
      </c>
      <c r="D44" s="54" t="s">
        <v>297</v>
      </c>
      <c r="E44" s="54"/>
      <c r="F44" s="54" t="str">
        <f>VLOOKUP(D44,'zdroj_žádanka BIO'!$D$2:$E$252,2,FALSE)</f>
        <v>Lipidový soubor</v>
      </c>
      <c r="G44" s="54" t="s">
        <v>3893</v>
      </c>
      <c r="H44">
        <f>VLOOKUP(D44,'BIO+HEM+IMU'!$E$1:$F$419,2,FALSE)</f>
        <v>81527</v>
      </c>
    </row>
    <row r="45" spans="1:26" ht="15.75" customHeight="1" x14ac:dyDescent="0.25">
      <c r="A45" s="171">
        <v>30</v>
      </c>
      <c r="B45" s="17">
        <v>158</v>
      </c>
      <c r="C45" s="54" t="s">
        <v>697</v>
      </c>
      <c r="D45" s="54" t="s">
        <v>513</v>
      </c>
      <c r="E45" s="54"/>
      <c r="F45" s="54" t="str">
        <f>VLOOKUP(D45,'zdroj_žádanka BIO'!$D$2:$E$252,2,FALSE)</f>
        <v>Lipidový soubor</v>
      </c>
      <c r="G45" s="54" t="s">
        <v>3894</v>
      </c>
      <c r="H45">
        <f>VLOOKUP(D45,'BIO+HEM+IMU'!$E$1:$F$419,2,FALSE)</f>
        <v>81611</v>
      </c>
    </row>
    <row r="46" spans="1:26" ht="15.75" customHeight="1" x14ac:dyDescent="0.25">
      <c r="A46" s="171">
        <v>33</v>
      </c>
      <c r="B46" s="17">
        <v>49</v>
      </c>
      <c r="C46" s="54" t="s">
        <v>697</v>
      </c>
      <c r="D46" s="54" t="s">
        <v>118</v>
      </c>
      <c r="E46" s="54"/>
      <c r="F46" s="54" t="str">
        <f>VLOOKUP(D46,'zdroj_žádanka BIO'!$D$2:$E$252,2,FALSE)</f>
        <v>Lipidový soubor</v>
      </c>
      <c r="G46" s="54" t="s">
        <v>3895</v>
      </c>
      <c r="H46">
        <f>VLOOKUP(D46,'BIO+HEM+IMU'!$E$1:$F$419,2,FALSE)</f>
        <v>81355</v>
      </c>
    </row>
    <row r="47" spans="1:26" ht="15.75" customHeight="1" x14ac:dyDescent="0.25">
      <c r="A47" s="171">
        <v>34</v>
      </c>
      <c r="B47" s="17">
        <v>50</v>
      </c>
      <c r="C47" s="54" t="s">
        <v>697</v>
      </c>
      <c r="D47" s="54" t="s">
        <v>120</v>
      </c>
      <c r="E47" s="54"/>
      <c r="F47" s="54" t="str">
        <f>VLOOKUP(D47,'zdroj_žádanka BIO'!$D$2:$E$252,2,FALSE)</f>
        <v>Lipidový soubor</v>
      </c>
      <c r="G47" s="54" t="s">
        <v>3896</v>
      </c>
      <c r="H47">
        <f>VLOOKUP(D47,'BIO+HEM+IMU'!$E$1:$F$419,2,FALSE)</f>
        <v>81355</v>
      </c>
    </row>
    <row r="48" spans="1:26" ht="15.75" customHeight="1" x14ac:dyDescent="0.25">
      <c r="A48" s="171">
        <v>32</v>
      </c>
      <c r="B48" s="17">
        <v>121</v>
      </c>
      <c r="C48" s="54" t="s">
        <v>697</v>
      </c>
      <c r="D48" s="54" t="s">
        <v>368</v>
      </c>
      <c r="E48" s="54"/>
      <c r="F48" s="54" t="str">
        <f>VLOOKUP(D48,'zdroj_žádanka BIO'!$D$2:$E$252,2,FALSE)</f>
        <v>Lipidový soubor</v>
      </c>
      <c r="G48" s="54" t="s">
        <v>3897</v>
      </c>
      <c r="H48">
        <f>VLOOKUP(D48,'BIO+HEM+IMU'!$E$1:$F$419,2,FALSE)</f>
        <v>81541</v>
      </c>
    </row>
    <row r="49" spans="1:8" ht="15.75" customHeight="1" x14ac:dyDescent="0.25">
      <c r="A49" s="171">
        <v>58</v>
      </c>
      <c r="B49" s="17">
        <v>94</v>
      </c>
      <c r="C49" s="54" t="s">
        <v>697</v>
      </c>
      <c r="D49" s="54" t="s">
        <v>256</v>
      </c>
      <c r="E49" s="54"/>
      <c r="F49" s="54" t="str">
        <f>VLOOKUP(D49,'zdroj_žádanka BIO'!$D$2:$E$252,2,FALSE)</f>
        <v>Diabetologie</v>
      </c>
      <c r="G49" s="54" t="s">
        <v>3898</v>
      </c>
      <c r="H49">
        <f>VLOOKUP(D49,'BIO+HEM+IMU'!$E$1:$F$419,2,FALSE)</f>
        <v>81439</v>
      </c>
    </row>
    <row r="50" spans="1:8" ht="15.75" customHeight="1" x14ac:dyDescent="0.25">
      <c r="A50" s="171">
        <v>61</v>
      </c>
      <c r="B50" s="17">
        <v>22</v>
      </c>
      <c r="C50" s="54" t="s">
        <v>417</v>
      </c>
      <c r="D50" s="54" t="s">
        <v>357</v>
      </c>
      <c r="E50" s="54"/>
      <c r="F50" s="54" t="str">
        <f>VLOOKUP(D50,'zdroj_žádanka BIO'!$D$2:$E$252,2,FALSE)</f>
        <v>Diabetologie</v>
      </c>
      <c r="G50" s="54" t="s">
        <v>3899</v>
      </c>
      <c r="H50">
        <f>VLOOKUP(D50,'BIO+HEM+IMU'!$E$1:$F$419,2,FALSE)</f>
        <v>81521</v>
      </c>
    </row>
    <row r="51" spans="1:8" ht="15.75" customHeight="1" x14ac:dyDescent="0.25">
      <c r="A51" s="171">
        <v>60</v>
      </c>
      <c r="B51" s="17">
        <v>3</v>
      </c>
      <c r="C51" s="54" t="s">
        <v>1148</v>
      </c>
      <c r="D51" s="54" t="s">
        <v>265</v>
      </c>
      <c r="E51" s="54"/>
      <c r="F51" s="54" t="str">
        <f>VLOOKUP(D51,'zdroj_žádanka BIO'!$D$2:$E$252,2,FALSE)</f>
        <v>Diabetologie</v>
      </c>
      <c r="G51" s="54" t="s">
        <v>3900</v>
      </c>
      <c r="H51">
        <f>VLOOKUP(D51,'BIO+HEM+IMU'!$E$1:$F$419,2,FALSE)</f>
        <v>81449</v>
      </c>
    </row>
    <row r="52" spans="1:8" ht="15.75" customHeight="1" x14ac:dyDescent="0.25">
      <c r="A52" s="171">
        <v>209</v>
      </c>
      <c r="B52" s="17">
        <v>88</v>
      </c>
      <c r="C52" s="54" t="s">
        <v>697</v>
      </c>
      <c r="D52" s="54" t="s">
        <v>245</v>
      </c>
      <c r="E52" s="54"/>
      <c r="F52" s="54" t="str">
        <f>VLOOKUP(D52,'zdroj_žádanka BIO'!$D$2:$E$252,2,FALSE)</f>
        <v>Diabetologie</v>
      </c>
      <c r="G52" s="54" t="s">
        <v>3901</v>
      </c>
      <c r="H52">
        <f>VLOOKUP(D52,'BIO+HEM+IMU'!$E$1:$F$419,2,FALSE)</f>
        <v>81447</v>
      </c>
    </row>
    <row r="53" spans="1:8" ht="15.75" customHeight="1" x14ac:dyDescent="0.25">
      <c r="A53" s="171">
        <v>44</v>
      </c>
      <c r="B53" s="17"/>
      <c r="C53" s="54" t="s">
        <v>697</v>
      </c>
      <c r="D53" s="54" t="s">
        <v>196</v>
      </c>
      <c r="E53" s="54"/>
      <c r="F53" s="54" t="str">
        <f>VLOOKUP(D53,'zdroj_žádanka BIO'!$D$2:$E$252,2,FALSE)</f>
        <v>Proteiny, zánět</v>
      </c>
      <c r="G53" s="54" t="s">
        <v>3902</v>
      </c>
      <c r="H53">
        <f>VLOOKUP(D53,'BIO+HEM+IMU'!$E$1:$F$419,2,FALSE)</f>
        <v>91153</v>
      </c>
    </row>
    <row r="54" spans="1:8" ht="15.75" customHeight="1" x14ac:dyDescent="0.25">
      <c r="A54" s="171">
        <v>119</v>
      </c>
      <c r="B54" s="17">
        <v>134</v>
      </c>
      <c r="C54" s="54" t="s">
        <v>697</v>
      </c>
      <c r="D54" s="54" t="s">
        <v>425</v>
      </c>
      <c r="E54" s="54"/>
      <c r="F54" s="54" t="str">
        <f>VLOOKUP(D54,'zdroj_žádanka BIO'!$D$2:$E$252,2,FALSE)</f>
        <v>Osteomarkery</v>
      </c>
      <c r="G54" s="54" t="s">
        <v>3903</v>
      </c>
      <c r="H54">
        <f>VLOOKUP(D54,'BIO+HEM+IMU'!$E$1:$F$419,2,FALSE)</f>
        <v>93171</v>
      </c>
    </row>
    <row r="55" spans="1:8" ht="15.75" customHeight="1" x14ac:dyDescent="0.25">
      <c r="A55" s="171">
        <v>118</v>
      </c>
      <c r="B55" s="17">
        <v>54</v>
      </c>
      <c r="C55" s="54" t="s">
        <v>697</v>
      </c>
      <c r="D55" s="54" t="s">
        <v>137</v>
      </c>
      <c r="E55" s="54"/>
      <c r="F55" s="54" t="str">
        <f>VLOOKUP(D55,'zdroj_žádanka BIO'!$D$2:$E$252,2,FALSE)</f>
        <v>Osteomarkery</v>
      </c>
      <c r="G55" s="54" t="s">
        <v>3904</v>
      </c>
      <c r="H55">
        <f>VLOOKUP(D55,'BIO+HEM+IMU'!$E$1:$F$419,2,FALSE)</f>
        <v>93259</v>
      </c>
    </row>
    <row r="56" spans="1:8" ht="15.75" customHeight="1" x14ac:dyDescent="0.25">
      <c r="A56" s="171">
        <v>120</v>
      </c>
      <c r="B56" s="17">
        <v>130</v>
      </c>
      <c r="C56" s="54" t="s">
        <v>697</v>
      </c>
      <c r="D56" s="54" t="s">
        <v>416</v>
      </c>
      <c r="E56" s="54"/>
      <c r="F56" s="54" t="str">
        <f>VLOOKUP(D56,'zdroj_žádanka BIO'!$D$2:$E$252,2,FALSE)</f>
        <v>Osteomarkery</v>
      </c>
      <c r="G56" s="54" t="s">
        <v>3905</v>
      </c>
      <c r="H56">
        <f>VLOOKUP(D56,'BIO+HEM+IMU'!$E$1:$F$419,2,FALSE)</f>
        <v>93169</v>
      </c>
    </row>
    <row r="57" spans="1:8" ht="15.75" customHeight="1" x14ac:dyDescent="0.25">
      <c r="A57" s="171">
        <v>91</v>
      </c>
      <c r="B57" s="17">
        <v>161</v>
      </c>
      <c r="C57" s="54" t="s">
        <v>697</v>
      </c>
      <c r="D57" s="54" t="s">
        <v>523</v>
      </c>
      <c r="E57" s="54"/>
      <c r="F57" s="54" t="str">
        <f>VLOOKUP(D57,'zdroj_žádanka BIO'!$D$2:$E$252,2,FALSE)</f>
        <v>Endokrinologie</v>
      </c>
      <c r="G57" s="54" t="s">
        <v>3906</v>
      </c>
      <c r="H57">
        <f>VLOOKUP(D57,'BIO+HEM+IMU'!$E$1:$F$419,2,FALSE)</f>
        <v>93195</v>
      </c>
    </row>
    <row r="58" spans="1:8" ht="15.75" customHeight="1" x14ac:dyDescent="0.25">
      <c r="A58" s="171">
        <v>92</v>
      </c>
      <c r="B58" s="17">
        <v>149</v>
      </c>
      <c r="C58" s="54" t="s">
        <v>697</v>
      </c>
      <c r="D58" s="54" t="s">
        <v>489</v>
      </c>
      <c r="E58" s="54"/>
      <c r="F58" s="54" t="str">
        <f>VLOOKUP(D58,'zdroj_žádanka BIO'!$D$2:$E$252,2,FALSE)</f>
        <v>Endokrinologie</v>
      </c>
      <c r="G58" s="54" t="s">
        <v>3907</v>
      </c>
      <c r="H58">
        <f>VLOOKUP(D58,'BIO+HEM+IMU'!$E$1:$F$419,2,FALSE)</f>
        <v>93187</v>
      </c>
    </row>
    <row r="59" spans="1:8" ht="15.75" customHeight="1" x14ac:dyDescent="0.25">
      <c r="A59" s="171">
        <v>93</v>
      </c>
      <c r="B59" s="17">
        <v>91</v>
      </c>
      <c r="C59" s="54" t="s">
        <v>697</v>
      </c>
      <c r="D59" s="54" t="s">
        <v>250</v>
      </c>
      <c r="E59" s="54"/>
      <c r="F59" s="54" t="str">
        <f>VLOOKUP(D59,'zdroj_žádanka BIO'!$D$2:$E$252,2,FALSE)</f>
        <v>Endokrinologie</v>
      </c>
      <c r="G59" s="54" t="s">
        <v>3908</v>
      </c>
      <c r="H59">
        <f>VLOOKUP(D59,'BIO+HEM+IMU'!$E$1:$F$419,2,FALSE)</f>
        <v>93189</v>
      </c>
    </row>
    <row r="60" spans="1:8" ht="15.75" customHeight="1" x14ac:dyDescent="0.25">
      <c r="A60" s="171">
        <v>94</v>
      </c>
      <c r="B60" s="17">
        <v>148</v>
      </c>
      <c r="C60" s="54" t="s">
        <v>697</v>
      </c>
      <c r="D60" s="54" t="s">
        <v>486</v>
      </c>
      <c r="E60" s="54"/>
      <c r="F60" s="54" t="str">
        <f>VLOOKUP(D60,'zdroj_žádanka BIO'!$D$2:$E$252,2,FALSE)</f>
        <v>Endokrinologie</v>
      </c>
      <c r="G60" s="54" t="s">
        <v>3909</v>
      </c>
      <c r="H60">
        <f>VLOOKUP(D60,'BIO+HEM+IMU'!$E$1:$F$419,2,FALSE)</f>
        <v>93185</v>
      </c>
    </row>
    <row r="61" spans="1:8" ht="15.75" customHeight="1" x14ac:dyDescent="0.25">
      <c r="A61" s="171">
        <v>95</v>
      </c>
      <c r="B61" s="17">
        <v>90</v>
      </c>
      <c r="C61" s="54" t="s">
        <v>697</v>
      </c>
      <c r="D61" s="54" t="s">
        <v>248</v>
      </c>
      <c r="E61" s="54"/>
      <c r="F61" s="54" t="str">
        <f>VLOOKUP(D61,'zdroj_žádanka BIO'!$D$2:$E$252,2,FALSE)</f>
        <v>Endokrinologie</v>
      </c>
      <c r="G61" s="54" t="s">
        <v>3910</v>
      </c>
      <c r="H61">
        <f>VLOOKUP(D61,'BIO+HEM+IMU'!$E$1:$F$419,2,FALSE)</f>
        <v>93245</v>
      </c>
    </row>
    <row r="62" spans="1:8" ht="15.75" customHeight="1" x14ac:dyDescent="0.25">
      <c r="A62" s="171">
        <v>96</v>
      </c>
      <c r="B62" s="17">
        <v>152</v>
      </c>
      <c r="C62" s="54" t="s">
        <v>697</v>
      </c>
      <c r="D62" s="54" t="s">
        <v>502</v>
      </c>
      <c r="E62" s="54"/>
      <c r="F62" s="54" t="str">
        <f>VLOOKUP(D62,'zdroj_žádanka BIO'!$D$2:$E$252,2,FALSE)</f>
        <v>Endokrinologie</v>
      </c>
      <c r="G62" s="54" t="s">
        <v>3911</v>
      </c>
      <c r="H62">
        <f>VLOOKUP(D62,'BIO+HEM+IMU'!$E$1:$F$419,2,FALSE)</f>
        <v>93199</v>
      </c>
    </row>
    <row r="63" spans="1:8" ht="15.75" customHeight="1" x14ac:dyDescent="0.25">
      <c r="A63" s="52"/>
      <c r="B63" s="52"/>
      <c r="C63" s="59"/>
      <c r="D63" s="54" t="s">
        <v>3912</v>
      </c>
      <c r="E63" s="54"/>
      <c r="F63" s="54" t="str">
        <f>VLOOKUP(D63,'zdroj_žádanka BIO'!$D$2:$E$252,2,FALSE)</f>
        <v>Endokrinologie</v>
      </c>
      <c r="G63" s="54" t="s">
        <v>3913</v>
      </c>
      <c r="H63" s="15">
        <v>93195</v>
      </c>
    </row>
    <row r="64" spans="1:8" ht="15.75" customHeight="1" x14ac:dyDescent="0.25">
      <c r="A64" s="52"/>
      <c r="B64" s="52"/>
      <c r="C64" s="59"/>
      <c r="D64" s="54" t="s">
        <v>3914</v>
      </c>
      <c r="E64" s="54"/>
      <c r="F64" s="54" t="str">
        <f>VLOOKUP(D64,'zdroj_žádanka BIO'!$D$2:$E$252,2,FALSE)</f>
        <v>Endokrinologie</v>
      </c>
      <c r="G64" s="54" t="s">
        <v>3915</v>
      </c>
      <c r="H64" s="15">
        <v>93187</v>
      </c>
    </row>
    <row r="65" spans="1:26" ht="15.75" customHeight="1" x14ac:dyDescent="0.25">
      <c r="A65" s="171">
        <v>102</v>
      </c>
      <c r="B65" s="17">
        <v>139</v>
      </c>
      <c r="C65" s="54" t="s">
        <v>697</v>
      </c>
      <c r="D65" s="54" t="s">
        <v>443</v>
      </c>
      <c r="E65" s="54"/>
      <c r="F65" s="54" t="str">
        <f>VLOOKUP(D65,'zdroj_žádanka BIO'!$D$2:$E$252,2,FALSE)</f>
        <v>Endokrinologie</v>
      </c>
      <c r="G65" s="54" t="s">
        <v>3916</v>
      </c>
      <c r="H65">
        <f>VLOOKUP(D65,'BIO+HEM+IMU'!$E$1:$F$419,2,FALSE)</f>
        <v>93177</v>
      </c>
    </row>
    <row r="66" spans="1:26" ht="15.75" customHeight="1" x14ac:dyDescent="0.25">
      <c r="A66" s="171">
        <v>101</v>
      </c>
      <c r="B66" s="17">
        <v>118</v>
      </c>
      <c r="C66" s="54" t="s">
        <v>697</v>
      </c>
      <c r="D66" s="54" t="s">
        <v>362</v>
      </c>
      <c r="E66" s="54"/>
      <c r="F66" s="54" t="str">
        <f>VLOOKUP(D66,'zdroj_žádanka BIO'!$D$2:$E$252,2,FALSE)</f>
        <v>Endokrinologie</v>
      </c>
      <c r="G66" s="54" t="s">
        <v>3917</v>
      </c>
      <c r="H66">
        <f>VLOOKUP(D66,'BIO+HEM+IMU'!$E$1:$F$419,2,FALSE)</f>
        <v>93133</v>
      </c>
    </row>
    <row r="67" spans="1:26" ht="15.75" customHeight="1" x14ac:dyDescent="0.25">
      <c r="A67" s="171">
        <v>100</v>
      </c>
      <c r="B67" s="17">
        <v>89</v>
      </c>
      <c r="C67" s="54" t="s">
        <v>697</v>
      </c>
      <c r="D67" s="54" t="s">
        <v>246</v>
      </c>
      <c r="E67" s="54"/>
      <c r="F67" s="54" t="str">
        <f>VLOOKUP(D67,'zdroj_žádanka BIO'!$D$2:$E$252,2,FALSE)</f>
        <v>Endokrinologie</v>
      </c>
      <c r="G67" s="54" t="s">
        <v>3918</v>
      </c>
      <c r="H67">
        <f>VLOOKUP(D67,'BIO+HEM+IMU'!$E$1:$F$419,2,FALSE)</f>
        <v>93129</v>
      </c>
    </row>
    <row r="68" spans="1:26" ht="15.75" customHeight="1" x14ac:dyDescent="0.25">
      <c r="A68" s="171">
        <v>107</v>
      </c>
      <c r="B68" s="17">
        <v>150</v>
      </c>
      <c r="C68" s="54" t="s">
        <v>697</v>
      </c>
      <c r="D68" s="54" t="s">
        <v>493</v>
      </c>
      <c r="E68" s="54"/>
      <c r="F68" s="54" t="str">
        <f>VLOOKUP(D68,'zdroj_žádanka BIO'!$D$2:$E$252,2,FALSE)</f>
        <v>Endokrinologie</v>
      </c>
      <c r="G68" s="54" t="s">
        <v>3919</v>
      </c>
      <c r="H68">
        <f>VLOOKUP(D68,'BIO+HEM+IMU'!$E$1:$F$419,2,FALSE)</f>
        <v>93191</v>
      </c>
    </row>
    <row r="69" spans="1:26" ht="15.75" customHeight="1" x14ac:dyDescent="0.25">
      <c r="A69" s="171">
        <v>104</v>
      </c>
      <c r="B69" s="17">
        <v>138</v>
      </c>
      <c r="C69" s="54" t="s">
        <v>697</v>
      </c>
      <c r="D69" s="54" t="s">
        <v>439</v>
      </c>
      <c r="E69" s="54"/>
      <c r="F69" s="54" t="str">
        <f>VLOOKUP(D69,'zdroj_žádanka BIO'!$D$2:$E$252,2,FALSE)</f>
        <v>Endokrinologie</v>
      </c>
      <c r="G69" s="54" t="s">
        <v>3920</v>
      </c>
      <c r="H69">
        <f>VLOOKUP(D69,'BIO+HEM+IMU'!$E$1:$F$419,2,FALSE)</f>
        <v>93137</v>
      </c>
    </row>
    <row r="70" spans="1:26" ht="15.75" customHeight="1" x14ac:dyDescent="0.25">
      <c r="A70" s="171">
        <v>103</v>
      </c>
      <c r="B70" s="17">
        <v>81</v>
      </c>
      <c r="C70" s="54" t="s">
        <v>697</v>
      </c>
      <c r="D70" s="54" t="s">
        <v>221</v>
      </c>
      <c r="E70" s="54"/>
      <c r="F70" s="54" t="str">
        <f>VLOOKUP(D70,'zdroj_žádanka BIO'!$D$2:$E$252,2,FALSE)</f>
        <v>Endokrinologie</v>
      </c>
      <c r="G70" s="54" t="s">
        <v>3921</v>
      </c>
      <c r="H70">
        <f>VLOOKUP(D70,'BIO+HEM+IMU'!$E$1:$F$419,2,FALSE)</f>
        <v>93149</v>
      </c>
    </row>
    <row r="71" spans="1:26" ht="15.75" customHeight="1" x14ac:dyDescent="0.25">
      <c r="A71" s="171">
        <v>106</v>
      </c>
      <c r="B71" s="17">
        <v>77</v>
      </c>
      <c r="C71" s="54" t="s">
        <v>697</v>
      </c>
      <c r="D71" s="54" t="s">
        <v>205</v>
      </c>
      <c r="E71" s="54"/>
      <c r="F71" s="54" t="str">
        <f>VLOOKUP(D71,'zdroj_žádanka BIO'!$D$2:$E$252,2,FALSE)</f>
        <v>Endokrinologie</v>
      </c>
      <c r="G71" s="54" t="s">
        <v>3922</v>
      </c>
      <c r="H71">
        <f>VLOOKUP(D71,'BIO+HEM+IMU'!$E$1:$F$419,2,FALSE)</f>
        <v>81389</v>
      </c>
    </row>
    <row r="72" spans="1:26" ht="15.75" customHeight="1" x14ac:dyDescent="0.25">
      <c r="A72" s="171">
        <v>108</v>
      </c>
      <c r="B72" s="17">
        <v>145</v>
      </c>
      <c r="C72" s="54" t="s">
        <v>697</v>
      </c>
      <c r="D72" s="54" t="s">
        <v>475</v>
      </c>
      <c r="E72" s="54"/>
      <c r="F72" s="54" t="str">
        <f>VLOOKUP(D72,'zdroj_žádanka BIO'!$D$2:$E$252,2,FALSE)</f>
        <v>Endokrinologie</v>
      </c>
      <c r="G72" s="54" t="s">
        <v>3923</v>
      </c>
      <c r="H72">
        <f>VLOOKUP(D72,'BIO+HEM+IMU'!$E$1:$F$419,2,FALSE)</f>
        <v>93183</v>
      </c>
    </row>
    <row r="73" spans="1:26" ht="15.75" customHeight="1" x14ac:dyDescent="0.25">
      <c r="A73" s="176">
        <v>109</v>
      </c>
      <c r="B73" s="177">
        <v>18</v>
      </c>
      <c r="C73" s="178" t="s">
        <v>3924</v>
      </c>
      <c r="D73" s="178" t="s">
        <v>3925</v>
      </c>
      <c r="E73" s="178"/>
      <c r="F73" s="54" t="str">
        <f>VLOOKUP(D73,'zdroj_žádanka BIO'!$D$2:$E$252,2,FALSE)</f>
        <v>Endokrinologie</v>
      </c>
      <c r="G73" s="178" t="s">
        <v>3926</v>
      </c>
      <c r="H73" s="175" t="s">
        <v>3892</v>
      </c>
      <c r="I73" s="175"/>
      <c r="J73" s="175"/>
      <c r="K73" s="175"/>
      <c r="L73" s="175"/>
      <c r="M73" s="175"/>
      <c r="N73" s="175"/>
      <c r="O73" s="175"/>
      <c r="P73" s="175"/>
      <c r="Q73" s="175"/>
      <c r="R73" s="175"/>
      <c r="S73" s="175"/>
      <c r="T73" s="175"/>
      <c r="U73" s="175"/>
      <c r="V73" s="175"/>
      <c r="W73" s="175"/>
      <c r="X73" s="175"/>
      <c r="Y73" s="175"/>
      <c r="Z73" s="175"/>
    </row>
    <row r="74" spans="1:26" ht="15.75" customHeight="1" x14ac:dyDescent="0.25">
      <c r="A74" s="171">
        <v>112</v>
      </c>
      <c r="B74" s="17">
        <v>133</v>
      </c>
      <c r="C74" s="54" t="s">
        <v>697</v>
      </c>
      <c r="D74" s="54" t="s">
        <v>3756</v>
      </c>
      <c r="E74" s="54"/>
      <c r="F74" s="54" t="e">
        <f>VLOOKUP(D74,'zdroj_žádanka BIO'!$D$2:$E$252,2,FALSE)</f>
        <v>#N/A</v>
      </c>
      <c r="G74" s="54" t="s">
        <v>3927</v>
      </c>
      <c r="H74" s="15">
        <f>VLOOKUP(D74,'BIO+HEM+IMU'!$E$1:$F$419,2,FALSE)</f>
        <v>81729</v>
      </c>
      <c r="I74" s="15"/>
      <c r="J74" s="15"/>
      <c r="K74" s="15"/>
      <c r="L74" s="15"/>
      <c r="M74" s="15"/>
      <c r="N74" s="15"/>
      <c r="O74" s="15"/>
      <c r="P74" s="15"/>
      <c r="Q74" s="15"/>
      <c r="R74" s="15"/>
      <c r="S74" s="15"/>
      <c r="T74" s="15"/>
      <c r="U74" s="15"/>
      <c r="V74" s="15"/>
      <c r="W74" s="15"/>
      <c r="X74" s="15"/>
      <c r="Y74" s="15"/>
      <c r="Z74" s="15"/>
    </row>
    <row r="75" spans="1:26" ht="15.75" customHeight="1" x14ac:dyDescent="0.25">
      <c r="A75" s="171">
        <v>113</v>
      </c>
      <c r="B75" s="17">
        <v>82</v>
      </c>
      <c r="C75" s="54" t="s">
        <v>697</v>
      </c>
      <c r="D75" s="54" t="s">
        <v>3753</v>
      </c>
      <c r="E75" s="54"/>
      <c r="F75" s="54" t="e">
        <f>VLOOKUP(D75,'zdroj_žádanka BIO'!$D$2:$E$252,2,FALSE)</f>
        <v>#N/A</v>
      </c>
      <c r="G75" s="54" t="s">
        <v>3928</v>
      </c>
      <c r="H75" s="15">
        <f>VLOOKUP(D75,'BIO+HEM+IMU'!$E$1:$F$419,2,FALSE)</f>
        <v>81399</v>
      </c>
      <c r="I75" s="15"/>
      <c r="J75" s="15"/>
      <c r="K75" s="15"/>
      <c r="L75" s="15"/>
      <c r="M75" s="15"/>
      <c r="N75" s="15"/>
      <c r="O75" s="15"/>
      <c r="P75" s="15"/>
      <c r="Q75" s="15"/>
      <c r="R75" s="15"/>
      <c r="S75" s="15"/>
      <c r="T75" s="15"/>
      <c r="U75" s="15"/>
      <c r="V75" s="15"/>
      <c r="W75" s="15"/>
      <c r="X75" s="15"/>
      <c r="Y75" s="15"/>
      <c r="Z75" s="15"/>
    </row>
    <row r="76" spans="1:26" ht="15.75" customHeight="1" x14ac:dyDescent="0.25">
      <c r="A76" s="171">
        <v>89</v>
      </c>
      <c r="B76" s="17">
        <v>87</v>
      </c>
      <c r="C76" s="54" t="s">
        <v>697</v>
      </c>
      <c r="D76" s="54" t="s">
        <v>243</v>
      </c>
      <c r="E76" s="54"/>
      <c r="F76" s="54" t="e">
        <f>VLOOKUP(D76,'zdroj_žádanka BIO'!$D$2:$E$252,2,FALSE)</f>
        <v>#N/A</v>
      </c>
      <c r="G76" s="54" t="s">
        <v>3929</v>
      </c>
      <c r="H76" s="15">
        <f>VLOOKUP(D76,'BIO+HEM+IMU'!$E$1:$F$419,2,FALSE)</f>
        <v>81707</v>
      </c>
      <c r="I76" s="15"/>
      <c r="J76" s="15"/>
      <c r="K76" s="15"/>
      <c r="L76" s="15"/>
      <c r="M76" s="15"/>
      <c r="N76" s="15"/>
      <c r="O76" s="15"/>
      <c r="P76" s="15"/>
      <c r="Q76" s="15"/>
      <c r="R76" s="15"/>
      <c r="S76" s="15"/>
      <c r="T76" s="15"/>
      <c r="U76" s="15"/>
      <c r="V76" s="15"/>
      <c r="W76" s="15"/>
      <c r="X76" s="15"/>
      <c r="Y76" s="15"/>
      <c r="Z76" s="15"/>
    </row>
    <row r="77" spans="1:26" ht="15.75" customHeight="1" x14ac:dyDescent="0.25">
      <c r="A77" s="52"/>
      <c r="B77" s="52"/>
      <c r="C77" s="59"/>
      <c r="D77" s="54" t="s">
        <v>16</v>
      </c>
      <c r="E77" s="54"/>
      <c r="F77" s="54" t="str">
        <f>VLOOKUP(D77,'zdroj_žádanka BIO'!$D$2:$E$252,2,FALSE)</f>
        <v>Speciální testy</v>
      </c>
      <c r="G77" s="54" t="s">
        <v>3930</v>
      </c>
      <c r="H77" s="15">
        <v>93139</v>
      </c>
      <c r="I77" s="56" t="s">
        <v>3931</v>
      </c>
      <c r="J77" s="15"/>
      <c r="K77" s="15"/>
      <c r="L77" s="15"/>
      <c r="M77" s="15"/>
      <c r="N77" s="15"/>
      <c r="O77" s="15"/>
      <c r="P77" s="15"/>
      <c r="Q77" s="15"/>
      <c r="R77" s="15"/>
      <c r="S77" s="15"/>
      <c r="T77" s="15"/>
      <c r="U77" s="15"/>
      <c r="V77" s="15"/>
      <c r="W77" s="15"/>
      <c r="X77" s="15"/>
      <c r="Y77" s="15"/>
      <c r="Z77" s="15"/>
    </row>
    <row r="78" spans="1:26" ht="15.75" customHeight="1" x14ac:dyDescent="0.25">
      <c r="A78" s="171">
        <v>110</v>
      </c>
      <c r="B78" s="17">
        <v>114</v>
      </c>
      <c r="C78" s="54" t="s">
        <v>697</v>
      </c>
      <c r="D78" s="54" t="s">
        <v>333</v>
      </c>
      <c r="E78" s="171" t="s">
        <v>3856</v>
      </c>
      <c r="F78" s="54" t="str">
        <f>VLOOKUP(D78,'zdroj_žádanka BIO'!$D$2:$E$252,2,FALSE)</f>
        <v>Endokrinologie</v>
      </c>
      <c r="G78" s="54" t="s">
        <v>3932</v>
      </c>
      <c r="H78" s="15">
        <f>VLOOKUP(D78,'BIO+HEM+IMU'!$E$1:$F$419,2,FALSE)</f>
        <v>93131</v>
      </c>
      <c r="I78" s="15"/>
      <c r="J78" s="15"/>
      <c r="K78" s="15"/>
      <c r="L78" s="15"/>
      <c r="M78" s="15"/>
      <c r="N78" s="15"/>
      <c r="O78" s="15"/>
      <c r="P78" s="15"/>
      <c r="Q78" s="15"/>
      <c r="R78" s="15"/>
      <c r="S78" s="15"/>
      <c r="T78" s="15"/>
      <c r="U78" s="15"/>
      <c r="V78" s="15"/>
      <c r="W78" s="15"/>
      <c r="X78" s="15"/>
      <c r="Y78" s="15"/>
      <c r="Z78" s="15"/>
    </row>
    <row r="79" spans="1:26" ht="15.75" customHeight="1" x14ac:dyDescent="0.25">
      <c r="A79" s="171"/>
      <c r="B79" s="17"/>
      <c r="C79" s="54"/>
      <c r="D79" s="54" t="s">
        <v>3933</v>
      </c>
      <c r="E79" s="171" t="s">
        <v>3856</v>
      </c>
      <c r="F79" s="54" t="str">
        <f>VLOOKUP(D79,'zdroj_žádanka BIO'!$D$2:$E$252,2,FALSE)</f>
        <v>Endokrinologie</v>
      </c>
      <c r="G79" s="54" t="s">
        <v>3934</v>
      </c>
      <c r="H79" s="15">
        <v>91131</v>
      </c>
      <c r="I79" s="172" t="s">
        <v>3931</v>
      </c>
      <c r="J79" s="15"/>
      <c r="K79" s="15"/>
      <c r="L79" s="15"/>
      <c r="M79" s="15"/>
      <c r="N79" s="15"/>
      <c r="O79" s="15"/>
      <c r="P79" s="15"/>
      <c r="Q79" s="15"/>
      <c r="R79" s="15"/>
      <c r="S79" s="15"/>
      <c r="T79" s="15"/>
      <c r="U79" s="15"/>
      <c r="V79" s="15"/>
      <c r="W79" s="15"/>
      <c r="X79" s="15"/>
      <c r="Y79" s="15"/>
      <c r="Z79" s="15"/>
    </row>
    <row r="80" spans="1:26" ht="15.75" customHeight="1" x14ac:dyDescent="0.25">
      <c r="A80" s="171">
        <v>206</v>
      </c>
      <c r="B80" s="17">
        <v>29</v>
      </c>
      <c r="C80" s="54" t="s">
        <v>697</v>
      </c>
      <c r="D80" s="54" t="s">
        <v>3935</v>
      </c>
      <c r="E80" s="54"/>
      <c r="F80" s="54" t="str">
        <f>VLOOKUP(D80,'zdroj_žádanka BIO'!$D$2:$E$252,2,FALSE)</f>
        <v>Speciální testy</v>
      </c>
      <c r="G80" s="54" t="s">
        <v>3936</v>
      </c>
      <c r="H80" s="15">
        <v>93125</v>
      </c>
      <c r="I80" s="172" t="s">
        <v>3931</v>
      </c>
      <c r="J80" s="15"/>
      <c r="K80" s="15"/>
      <c r="L80" s="15"/>
      <c r="M80" s="15"/>
      <c r="N80" s="15"/>
      <c r="O80" s="15"/>
      <c r="P80" s="15"/>
      <c r="Q80" s="15"/>
      <c r="R80" s="15"/>
      <c r="S80" s="15"/>
      <c r="T80" s="15"/>
      <c r="U80" s="15"/>
      <c r="V80" s="15"/>
      <c r="W80" s="15"/>
      <c r="X80" s="15"/>
      <c r="Y80" s="15"/>
      <c r="Z80" s="15"/>
    </row>
    <row r="81" spans="1:26" ht="15.75" customHeight="1" x14ac:dyDescent="0.25">
      <c r="A81" s="171">
        <v>62</v>
      </c>
      <c r="B81" s="17">
        <v>111</v>
      </c>
      <c r="C81" s="54" t="s">
        <v>697</v>
      </c>
      <c r="D81" s="54" t="s">
        <v>320</v>
      </c>
      <c r="E81" s="54"/>
      <c r="F81" s="54" t="str">
        <f>VLOOKUP(D81,'zdroj_žádanka BIO'!$D$2:$E$252,2,FALSE)</f>
        <v>Diabetologie</v>
      </c>
      <c r="G81" s="54" t="s">
        <v>3937</v>
      </c>
      <c r="H81" s="15">
        <f>VLOOKUP(D81,'BIO+HEM+IMU'!$E$1:$F$419,2,FALSE)</f>
        <v>93161</v>
      </c>
      <c r="I81" s="56"/>
      <c r="J81" s="15"/>
      <c r="K81" s="15"/>
      <c r="L81" s="15"/>
      <c r="M81" s="15"/>
      <c r="N81" s="15"/>
      <c r="O81" s="15"/>
      <c r="P81" s="15"/>
      <c r="Q81" s="15"/>
      <c r="R81" s="15"/>
      <c r="S81" s="15"/>
      <c r="T81" s="15"/>
      <c r="U81" s="15"/>
      <c r="V81" s="15"/>
      <c r="W81" s="15"/>
      <c r="X81" s="15"/>
      <c r="Y81" s="15"/>
      <c r="Z81" s="15"/>
    </row>
    <row r="82" spans="1:26" ht="15.75" customHeight="1" x14ac:dyDescent="0.25">
      <c r="A82" s="171"/>
      <c r="B82" s="17"/>
      <c r="C82" s="54"/>
      <c r="D82" s="54" t="s">
        <v>3938</v>
      </c>
      <c r="E82" s="54"/>
      <c r="F82" s="54" t="str">
        <f>VLOOKUP(D82,'zdroj_žádanka BIO'!$D$2:$E$252,2,FALSE)</f>
        <v>Speciální testy</v>
      </c>
      <c r="G82" s="54" t="s">
        <v>3939</v>
      </c>
      <c r="H82" s="15">
        <v>93125</v>
      </c>
      <c r="I82" s="56" t="s">
        <v>3931</v>
      </c>
      <c r="J82" s="15"/>
      <c r="K82" s="15"/>
      <c r="L82" s="15"/>
      <c r="M82" s="15"/>
      <c r="N82" s="15"/>
      <c r="O82" s="15"/>
      <c r="P82" s="15"/>
      <c r="Q82" s="15"/>
      <c r="R82" s="15"/>
      <c r="S82" s="15"/>
      <c r="T82" s="15"/>
      <c r="U82" s="15"/>
      <c r="V82" s="15"/>
      <c r="W82" s="15"/>
      <c r="X82" s="15"/>
      <c r="Y82" s="15"/>
      <c r="Z82" s="15"/>
    </row>
    <row r="83" spans="1:26" ht="15.75" customHeight="1" x14ac:dyDescent="0.25">
      <c r="A83" s="52"/>
      <c r="B83" s="52"/>
      <c r="C83" s="59"/>
      <c r="D83" s="54" t="s">
        <v>30</v>
      </c>
      <c r="E83" s="54"/>
      <c r="F83" s="54" t="str">
        <f>VLOOKUP(D83,'zdroj_žádanka BIO'!$D$2:$E$252,2,FALSE)</f>
        <v>Sbíraná moč</v>
      </c>
      <c r="G83" s="54" t="s">
        <v>3940</v>
      </c>
      <c r="H83" s="15">
        <v>93125</v>
      </c>
      <c r="I83" s="56" t="s">
        <v>3931</v>
      </c>
      <c r="J83" s="15"/>
      <c r="K83" s="15"/>
      <c r="L83" s="15"/>
      <c r="M83" s="15"/>
      <c r="N83" s="15"/>
      <c r="O83" s="15"/>
      <c r="P83" s="15"/>
      <c r="Q83" s="15"/>
      <c r="R83" s="15"/>
      <c r="S83" s="15"/>
      <c r="T83" s="15"/>
      <c r="U83" s="15"/>
      <c r="V83" s="15"/>
      <c r="W83" s="15"/>
      <c r="X83" s="15"/>
      <c r="Y83" s="15"/>
      <c r="Z83" s="15"/>
    </row>
    <row r="84" spans="1:26" ht="15.75" customHeight="1" x14ac:dyDescent="0.25">
      <c r="A84" s="171">
        <v>79</v>
      </c>
      <c r="B84" s="17">
        <v>66</v>
      </c>
      <c r="C84" s="54" t="s">
        <v>697</v>
      </c>
      <c r="D84" s="54" t="s">
        <v>177</v>
      </c>
      <c r="E84" s="54"/>
      <c r="F84" s="54" t="e">
        <f>VLOOKUP(D84,'zdroj_žádanka BIO'!$D$2:$E$252,2,FALSE)</f>
        <v>#N/A</v>
      </c>
      <c r="G84" s="54" t="s">
        <v>3941</v>
      </c>
      <c r="H84" s="15">
        <f>VLOOKUP(D84,'BIO+HEM+IMU'!$E$1:$F$419,2,FALSE)</f>
        <v>81249</v>
      </c>
      <c r="I84" s="15"/>
      <c r="J84" s="15"/>
      <c r="K84" s="15"/>
      <c r="L84" s="15"/>
      <c r="M84" s="15"/>
      <c r="N84" s="15"/>
      <c r="O84" s="15"/>
      <c r="P84" s="15"/>
      <c r="Q84" s="15"/>
      <c r="R84" s="15"/>
      <c r="S84" s="15"/>
      <c r="T84" s="15"/>
      <c r="U84" s="15"/>
      <c r="V84" s="15"/>
      <c r="W84" s="15"/>
      <c r="X84" s="15"/>
      <c r="Y84" s="15"/>
      <c r="Z84" s="15"/>
    </row>
    <row r="85" spans="1:26" ht="15.75" customHeight="1" x14ac:dyDescent="0.25">
      <c r="A85" s="171">
        <v>75</v>
      </c>
      <c r="B85" s="17">
        <v>140</v>
      </c>
      <c r="C85" s="54" t="s">
        <v>697</v>
      </c>
      <c r="D85" s="54" t="s">
        <v>452</v>
      </c>
      <c r="E85" s="54"/>
      <c r="F85" s="54" t="e">
        <f>VLOOKUP(D85,'zdroj_žádanka BIO'!$D$2:$E$252,2,FALSE)</f>
        <v>#N/A</v>
      </c>
      <c r="G85" s="54" t="s">
        <v>3942</v>
      </c>
      <c r="H85" s="15">
        <f>VLOOKUP(D85,'BIO+HEM+IMU'!$E$1:$F$419,2,FALSE)</f>
        <v>93225</v>
      </c>
      <c r="I85" s="15"/>
      <c r="J85" s="15"/>
      <c r="K85" s="15"/>
      <c r="L85" s="15"/>
      <c r="M85" s="15"/>
      <c r="N85" s="15"/>
      <c r="O85" s="15"/>
      <c r="P85" s="15"/>
      <c r="Q85" s="15"/>
      <c r="R85" s="15"/>
      <c r="S85" s="15"/>
      <c r="T85" s="15"/>
      <c r="U85" s="15"/>
      <c r="V85" s="15"/>
      <c r="W85" s="15"/>
      <c r="X85" s="15"/>
      <c r="Y85" s="15"/>
      <c r="Z85" s="15"/>
    </row>
    <row r="86" spans="1:26" ht="15.75" customHeight="1" x14ac:dyDescent="0.25">
      <c r="A86" s="171">
        <v>76</v>
      </c>
      <c r="B86" s="17">
        <v>141</v>
      </c>
      <c r="C86" s="54" t="s">
        <v>697</v>
      </c>
      <c r="D86" s="54" t="s">
        <v>455</v>
      </c>
      <c r="E86" s="54"/>
      <c r="F86" s="54" t="e">
        <f>VLOOKUP(D86,'zdroj_žádanka BIO'!$D$2:$E$252,2,FALSE)</f>
        <v>#N/A</v>
      </c>
      <c r="G86" s="54" t="s">
        <v>3943</v>
      </c>
      <c r="H86" s="15">
        <f>VLOOKUP(D86,'BIO+HEM+IMU'!$E$1:$F$419,2,FALSE)</f>
        <v>81227</v>
      </c>
      <c r="I86" s="15"/>
      <c r="J86" s="15"/>
      <c r="K86" s="15"/>
      <c r="L86" s="15"/>
      <c r="M86" s="15"/>
      <c r="N86" s="15"/>
      <c r="O86" s="15"/>
      <c r="P86" s="15"/>
      <c r="Q86" s="15"/>
      <c r="R86" s="15"/>
      <c r="S86" s="15"/>
      <c r="T86" s="15"/>
      <c r="U86" s="15"/>
      <c r="V86" s="15"/>
      <c r="W86" s="15"/>
      <c r="X86" s="15"/>
      <c r="Y86" s="15"/>
      <c r="Z86" s="15"/>
    </row>
    <row r="87" spans="1:26" ht="15.75" customHeight="1" x14ac:dyDescent="0.25">
      <c r="A87" s="176">
        <v>77</v>
      </c>
      <c r="B87" s="177"/>
      <c r="C87" s="178" t="s">
        <v>697</v>
      </c>
      <c r="D87" s="178" t="s">
        <v>3944</v>
      </c>
      <c r="E87" s="178"/>
      <c r="F87" s="54" t="str">
        <f>VLOOKUP(D87,'zdroj_žádanka BIO'!$D$2:$E$252,2,FALSE)</f>
        <v>-</v>
      </c>
      <c r="G87" s="178" t="s">
        <v>3945</v>
      </c>
      <c r="H87" s="175" t="s">
        <v>3892</v>
      </c>
      <c r="I87" s="175"/>
      <c r="J87" s="175"/>
      <c r="K87" s="175"/>
      <c r="L87" s="175"/>
      <c r="M87" s="175"/>
      <c r="N87" s="175"/>
      <c r="O87" s="175"/>
      <c r="P87" s="175"/>
      <c r="Q87" s="175"/>
      <c r="R87" s="175"/>
      <c r="S87" s="175"/>
      <c r="T87" s="175"/>
      <c r="U87" s="175"/>
      <c r="V87" s="175"/>
      <c r="W87" s="175"/>
      <c r="X87" s="175"/>
      <c r="Y87" s="175"/>
      <c r="Z87" s="175"/>
    </row>
    <row r="88" spans="1:26" ht="15.75" customHeight="1" x14ac:dyDescent="0.25">
      <c r="A88" s="171">
        <v>83</v>
      </c>
      <c r="B88" s="17">
        <v>62</v>
      </c>
      <c r="C88" s="54" t="s">
        <v>697</v>
      </c>
      <c r="D88" s="54" t="s">
        <v>169</v>
      </c>
      <c r="E88" s="54"/>
      <c r="F88" s="54" t="e">
        <f>VLOOKUP(D88,'zdroj_žádanka BIO'!$D$2:$E$252,2,FALSE)</f>
        <v>#N/A</v>
      </c>
      <c r="G88" s="54" t="s">
        <v>3946</v>
      </c>
      <c r="H88">
        <f>VLOOKUP(D88,'BIO+HEM+IMU'!$E$1:$F$419,2,FALSE)</f>
        <v>81235</v>
      </c>
    </row>
    <row r="89" spans="1:26" ht="15.75" customHeight="1" x14ac:dyDescent="0.25">
      <c r="A89" s="171">
        <v>84</v>
      </c>
      <c r="B89" s="17">
        <v>63</v>
      </c>
      <c r="C89" s="54" t="s">
        <v>697</v>
      </c>
      <c r="D89" s="54" t="s">
        <v>171</v>
      </c>
      <c r="E89" s="54"/>
      <c r="F89" s="54" t="e">
        <f>VLOOKUP(D89,'zdroj_žádanka BIO'!$D$2:$E$252,2,FALSE)</f>
        <v>#N/A</v>
      </c>
      <c r="G89" s="54" t="s">
        <v>3947</v>
      </c>
      <c r="H89">
        <f>VLOOKUP(D89,'BIO+HEM+IMU'!$E$1:$F$419,2,FALSE)</f>
        <v>81235</v>
      </c>
    </row>
    <row r="90" spans="1:26" ht="15.75" customHeight="1" x14ac:dyDescent="0.25">
      <c r="A90" s="171">
        <v>80</v>
      </c>
      <c r="B90" s="17">
        <v>61</v>
      </c>
      <c r="C90" s="54" t="s">
        <v>697</v>
      </c>
      <c r="D90" s="54" t="s">
        <v>167</v>
      </c>
      <c r="E90" s="54"/>
      <c r="F90" s="54" t="e">
        <f>VLOOKUP(D90,'zdroj_žádanka BIO'!$D$2:$E$252,2,FALSE)</f>
        <v>#N/A</v>
      </c>
      <c r="G90" s="54" t="s">
        <v>3948</v>
      </c>
      <c r="H90">
        <f>VLOOKUP(D90,'BIO+HEM+IMU'!$E$1:$F$419,2,FALSE)</f>
        <v>81235</v>
      </c>
    </row>
    <row r="91" spans="1:26" ht="15.75" customHeight="1" x14ac:dyDescent="0.25">
      <c r="A91" s="171">
        <v>85</v>
      </c>
      <c r="B91" s="17">
        <v>64</v>
      </c>
      <c r="C91" s="54" t="s">
        <v>697</v>
      </c>
      <c r="D91" s="54" t="s">
        <v>173</v>
      </c>
      <c r="E91" s="54"/>
      <c r="F91" s="54" t="e">
        <f>VLOOKUP(D91,'zdroj_žádanka BIO'!$D$2:$E$252,2,FALSE)</f>
        <v>#N/A</v>
      </c>
      <c r="G91" s="54" t="s">
        <v>3949</v>
      </c>
      <c r="H91">
        <f>VLOOKUP(D91,'BIO+HEM+IMU'!$E$1:$F$419,2,FALSE)</f>
        <v>93261</v>
      </c>
    </row>
    <row r="92" spans="1:26" ht="15.75" customHeight="1" x14ac:dyDescent="0.25">
      <c r="A92" s="171">
        <v>86</v>
      </c>
      <c r="B92" s="17">
        <v>125</v>
      </c>
      <c r="C92" s="54" t="s">
        <v>697</v>
      </c>
      <c r="D92" s="54" t="s">
        <v>385</v>
      </c>
      <c r="E92" s="54"/>
      <c r="F92" s="54" t="e">
        <f>VLOOKUP(D92,'zdroj_žádanka BIO'!$D$2:$E$252,2,FALSE)</f>
        <v>#N/A</v>
      </c>
      <c r="G92" s="54" t="s">
        <v>3950</v>
      </c>
      <c r="H92">
        <f>VLOOKUP(D92,'BIO+HEM+IMU'!$E$1:$F$419,2,FALSE)</f>
        <v>93167</v>
      </c>
    </row>
    <row r="93" spans="1:26" ht="15.75" customHeight="1" x14ac:dyDescent="0.25">
      <c r="A93" s="171">
        <v>87</v>
      </c>
      <c r="B93" s="17">
        <v>75</v>
      </c>
      <c r="C93" s="54" t="s">
        <v>697</v>
      </c>
      <c r="D93" s="54" t="s">
        <v>198</v>
      </c>
      <c r="E93" s="54"/>
      <c r="F93" s="54" t="e">
        <f>VLOOKUP(D93,'zdroj_žádanka BIO'!$D$2:$E$252,2,FALSE)</f>
        <v>#N/A</v>
      </c>
      <c r="G93" s="54" t="s">
        <v>3951</v>
      </c>
      <c r="H93">
        <f>VLOOKUP(D93,'BIO+HEM+IMU'!$E$1:$F$419,2,FALSE)</f>
        <v>93265</v>
      </c>
    </row>
    <row r="94" spans="1:26" ht="15.75" customHeight="1" x14ac:dyDescent="0.25">
      <c r="A94" s="171">
        <v>217</v>
      </c>
      <c r="B94" s="17">
        <v>154</v>
      </c>
      <c r="C94" s="54" t="s">
        <v>697</v>
      </c>
      <c r="D94" s="54" t="s">
        <v>505</v>
      </c>
      <c r="E94" s="54"/>
      <c r="F94" s="54" t="e">
        <f>VLOOKUP(D94,'zdroj_žádanka BIO'!$D$2:$E$252,2,FALSE)</f>
        <v>#N/A</v>
      </c>
      <c r="G94" s="54" t="s">
        <v>3952</v>
      </c>
      <c r="H94">
        <f>VLOOKUP(D94,'BIO+HEM+IMU'!$E$1:$F$419,2,FALSE)</f>
        <v>93193</v>
      </c>
    </row>
    <row r="95" spans="1:26" ht="15.75" customHeight="1" x14ac:dyDescent="0.25">
      <c r="A95" s="171">
        <v>90</v>
      </c>
      <c r="B95" s="17">
        <v>53</v>
      </c>
      <c r="C95" s="54" t="s">
        <v>697</v>
      </c>
      <c r="D95" s="54" t="s">
        <v>134</v>
      </c>
      <c r="E95" s="54"/>
      <c r="F95" s="54" t="e">
        <f>VLOOKUP(D95,'zdroj_žádanka BIO'!$D$2:$E$252,2,FALSE)</f>
        <v>#N/A</v>
      </c>
      <c r="G95" s="54" t="s">
        <v>3953</v>
      </c>
      <c r="H95">
        <f>VLOOKUP(D95,'BIO+HEM+IMU'!$E$1:$F$419,2,FALSE)</f>
        <v>91193</v>
      </c>
    </row>
    <row r="96" spans="1:26" ht="15.75" customHeight="1" x14ac:dyDescent="0.25">
      <c r="A96" s="171">
        <v>81</v>
      </c>
      <c r="B96" s="17">
        <v>99</v>
      </c>
      <c r="C96" s="54" t="s">
        <v>697</v>
      </c>
      <c r="D96" s="54" t="s">
        <v>279</v>
      </c>
      <c r="E96" s="54"/>
      <c r="F96" s="54" t="e">
        <f>VLOOKUP(D96,'zdroj_žádanka BIO'!$D$2:$E$252,2,FALSE)</f>
        <v>#N/A</v>
      </c>
      <c r="G96" s="54" t="s">
        <v>3954</v>
      </c>
      <c r="H96">
        <f>VLOOKUP(D96,'BIO+HEM+IMU'!$E$1:$F$419,2,FALSE)</f>
        <v>81235</v>
      </c>
    </row>
    <row r="97" spans="1:26" ht="15.75" customHeight="1" x14ac:dyDescent="0.25">
      <c r="A97" s="171">
        <v>229</v>
      </c>
      <c r="B97" s="17">
        <v>175</v>
      </c>
      <c r="C97" s="54" t="s">
        <v>1329</v>
      </c>
      <c r="D97" s="54" t="s">
        <v>143</v>
      </c>
      <c r="E97" s="54"/>
      <c r="F97" s="54" t="str">
        <f>VLOOKUP(D97,'zdroj_žádanka BIO'!$D$2:$E$252,2,FALSE)</f>
        <v>Moč</v>
      </c>
      <c r="G97" s="54" t="s">
        <v>3955</v>
      </c>
      <c r="H97">
        <f>VLOOKUP(D97,'BIO+HEM+IMU'!$E$1:$F$419,2,FALSE)</f>
        <v>81367</v>
      </c>
    </row>
    <row r="98" spans="1:26" ht="15.75" customHeight="1" x14ac:dyDescent="0.25">
      <c r="A98" s="171">
        <v>230</v>
      </c>
      <c r="B98" s="17">
        <v>184</v>
      </c>
      <c r="C98" s="54" t="s">
        <v>1329</v>
      </c>
      <c r="D98" s="54" t="s">
        <v>261</v>
      </c>
      <c r="E98" s="54"/>
      <c r="F98" s="54" t="str">
        <f>VLOOKUP(D98,'zdroj_žádanka BIO'!$D$2:$E$252,2,FALSE)</f>
        <v>Moč</v>
      </c>
      <c r="G98" s="54" t="s">
        <v>3956</v>
      </c>
      <c r="H98">
        <f>VLOOKUP(D98,'BIO+HEM+IMU'!$E$1:$F$419,2,FALSE)</f>
        <v>81211</v>
      </c>
    </row>
    <row r="99" spans="1:26" ht="15.75" customHeight="1" x14ac:dyDescent="0.25">
      <c r="A99" s="171">
        <v>167</v>
      </c>
      <c r="B99" s="17">
        <v>200</v>
      </c>
      <c r="C99" s="54" t="s">
        <v>1329</v>
      </c>
      <c r="D99" s="54" t="s">
        <v>528</v>
      </c>
      <c r="E99" s="54"/>
      <c r="F99" s="54" t="str">
        <f>VLOOKUP(D99,'zdroj_žádanka BIO'!$D$2:$E$252,2,FALSE)</f>
        <v>Moč</v>
      </c>
      <c r="G99" s="54" t="s">
        <v>3957</v>
      </c>
      <c r="H99">
        <f>VLOOKUP(D99,'BIO+HEM+IMU'!$E$1:$F$419,2,FALSE)</f>
        <v>81621</v>
      </c>
    </row>
    <row r="100" spans="1:26" ht="15.75" customHeight="1" x14ac:dyDescent="0.25">
      <c r="A100" s="176">
        <v>248</v>
      </c>
      <c r="B100" s="177">
        <v>16</v>
      </c>
      <c r="C100" s="178" t="s">
        <v>3958</v>
      </c>
      <c r="D100" s="178" t="s">
        <v>3959</v>
      </c>
      <c r="E100" s="178"/>
      <c r="F100" s="54" t="str">
        <f>VLOOKUP(D100,'zdroj_žádanka BIO'!$D$2:$E$252,2,FALSE)</f>
        <v>Sbíraná moč</v>
      </c>
      <c r="G100" s="178" t="s">
        <v>3960</v>
      </c>
      <c r="H100" s="175" t="s">
        <v>3892</v>
      </c>
      <c r="I100" s="175"/>
      <c r="J100" s="175"/>
      <c r="K100" s="175"/>
      <c r="L100" s="175"/>
      <c r="M100" s="175"/>
      <c r="N100" s="175"/>
      <c r="O100" s="175"/>
      <c r="P100" s="175"/>
      <c r="Q100" s="175"/>
      <c r="R100" s="175"/>
      <c r="S100" s="175"/>
      <c r="T100" s="175"/>
      <c r="U100" s="175"/>
      <c r="V100" s="175"/>
      <c r="W100" s="175"/>
      <c r="X100" s="175"/>
      <c r="Y100" s="175"/>
      <c r="Z100" s="175"/>
    </row>
    <row r="101" spans="1:26" ht="15.75" customHeight="1" x14ac:dyDescent="0.25">
      <c r="A101" s="171">
        <v>168</v>
      </c>
      <c r="B101" s="17">
        <v>191</v>
      </c>
      <c r="C101" s="54" t="s">
        <v>1329</v>
      </c>
      <c r="D101" s="54" t="s">
        <v>341</v>
      </c>
      <c r="E101" s="54"/>
      <c r="F101" s="54" t="str">
        <f>VLOOKUP(D101,'zdroj_žádanka BIO'!$D$2:$E$252,2,FALSE)</f>
        <v>Moč</v>
      </c>
      <c r="G101" s="54" t="s">
        <v>3961</v>
      </c>
      <c r="H101" s="15">
        <f>VLOOKUP(D101,'BIO+HEM+IMU'!$E$1:$F$419,2,FALSE)</f>
        <v>81499</v>
      </c>
      <c r="I101" s="15"/>
      <c r="J101" s="15"/>
      <c r="K101" s="15"/>
      <c r="L101" s="15"/>
      <c r="M101" s="15"/>
      <c r="N101" s="15"/>
      <c r="O101" s="15"/>
      <c r="P101" s="15"/>
      <c r="Q101" s="15"/>
      <c r="R101" s="15"/>
      <c r="S101" s="15"/>
      <c r="T101" s="15"/>
      <c r="U101" s="15"/>
      <c r="V101" s="15"/>
      <c r="W101" s="15"/>
      <c r="X101" s="15"/>
      <c r="Y101" s="15"/>
      <c r="Z101" s="15"/>
    </row>
    <row r="102" spans="1:26" ht="15.75" customHeight="1" x14ac:dyDescent="0.25">
      <c r="A102" s="176">
        <v>243</v>
      </c>
      <c r="B102" s="177">
        <v>11</v>
      </c>
      <c r="C102" s="178" t="s">
        <v>3958</v>
      </c>
      <c r="D102" s="178" t="s">
        <v>3962</v>
      </c>
      <c r="E102" s="178"/>
      <c r="F102" s="54" t="str">
        <f>VLOOKUP(D102,'zdroj_žádanka BIO'!$D$2:$E$252,2,FALSE)</f>
        <v>Sbíraná moč</v>
      </c>
      <c r="G102" s="178" t="s">
        <v>3963</v>
      </c>
      <c r="H102" s="175" t="s">
        <v>3892</v>
      </c>
      <c r="I102" s="175"/>
      <c r="J102" s="175"/>
      <c r="K102" s="175"/>
      <c r="L102" s="175"/>
      <c r="M102" s="175"/>
      <c r="N102" s="175"/>
      <c r="O102" s="175"/>
      <c r="P102" s="175"/>
      <c r="Q102" s="175"/>
      <c r="R102" s="175"/>
      <c r="S102" s="175"/>
      <c r="T102" s="175"/>
      <c r="U102" s="175"/>
      <c r="V102" s="175"/>
      <c r="W102" s="175"/>
      <c r="X102" s="175"/>
      <c r="Y102" s="175"/>
      <c r="Z102" s="175"/>
    </row>
    <row r="103" spans="1:26" ht="15.75" customHeight="1" x14ac:dyDescent="0.25">
      <c r="A103" s="171">
        <v>170</v>
      </c>
      <c r="B103" s="17">
        <v>192</v>
      </c>
      <c r="C103" s="54" t="s">
        <v>1329</v>
      </c>
      <c r="D103" s="54" t="s">
        <v>355</v>
      </c>
      <c r="E103" s="54"/>
      <c r="F103" s="54" t="str">
        <f>VLOOKUP(D103,'zdroj_žádanka BIO'!$D$2:$E$252,2,FALSE)</f>
        <v>Moč</v>
      </c>
      <c r="G103" s="54" t="s">
        <v>3964</v>
      </c>
      <c r="H103" s="15">
        <f>VLOOKUP(D103,'BIO+HEM+IMU'!$E$1:$F$419,2,FALSE)</f>
        <v>81523</v>
      </c>
      <c r="I103" s="15"/>
      <c r="J103" s="15"/>
      <c r="K103" s="15"/>
      <c r="L103" s="15"/>
      <c r="M103" s="15"/>
      <c r="N103" s="15"/>
      <c r="O103" s="15"/>
      <c r="P103" s="15"/>
      <c r="Q103" s="15"/>
      <c r="R103" s="15"/>
      <c r="S103" s="15"/>
      <c r="T103" s="15"/>
      <c r="U103" s="15"/>
      <c r="V103" s="15"/>
      <c r="W103" s="15"/>
      <c r="X103" s="15"/>
      <c r="Y103" s="15"/>
      <c r="Z103" s="15"/>
    </row>
    <row r="104" spans="1:26" ht="15.75" customHeight="1" x14ac:dyDescent="0.25">
      <c r="A104" s="176">
        <v>244</v>
      </c>
      <c r="B104" s="177">
        <v>12</v>
      </c>
      <c r="C104" s="178" t="s">
        <v>3958</v>
      </c>
      <c r="D104" s="178" t="s">
        <v>3965</v>
      </c>
      <c r="E104" s="178"/>
      <c r="F104" s="54" t="str">
        <f>VLOOKUP(D104,'zdroj_žádanka BIO'!$D$2:$E$252,2,FALSE)</f>
        <v>Sbíraná moč</v>
      </c>
      <c r="G104" s="178" t="s">
        <v>3966</v>
      </c>
      <c r="H104" s="175" t="s">
        <v>3892</v>
      </c>
      <c r="I104" s="175"/>
      <c r="J104" s="175"/>
      <c r="K104" s="175"/>
      <c r="L104" s="175"/>
      <c r="M104" s="175"/>
      <c r="N104" s="175"/>
      <c r="O104" s="175"/>
      <c r="P104" s="175"/>
      <c r="Q104" s="175"/>
      <c r="R104" s="175"/>
      <c r="S104" s="175"/>
      <c r="T104" s="175"/>
      <c r="U104" s="175"/>
      <c r="V104" s="175"/>
      <c r="W104" s="175"/>
      <c r="X104" s="175"/>
      <c r="Y104" s="175"/>
      <c r="Z104" s="175"/>
    </row>
    <row r="105" spans="1:26" ht="15.75" customHeight="1" x14ac:dyDescent="0.25">
      <c r="A105" s="171">
        <v>176</v>
      </c>
      <c r="B105" s="17">
        <v>196</v>
      </c>
      <c r="C105" s="54" t="s">
        <v>1329</v>
      </c>
      <c r="D105" s="54" t="s">
        <v>383</v>
      </c>
      <c r="E105" s="54"/>
      <c r="F105" s="54" t="str">
        <f>VLOOKUP(D105,'zdroj_žádanka BIO'!$D$2:$E$252,2,FALSE)</f>
        <v>Moč</v>
      </c>
      <c r="G105" s="54" t="s">
        <v>3967</v>
      </c>
      <c r="H105" s="15">
        <f>VLOOKUP(D105,'BIO+HEM+IMU'!$E$1:$F$419,2,FALSE)</f>
        <v>81593</v>
      </c>
      <c r="I105" s="15"/>
      <c r="J105" s="15"/>
      <c r="K105" s="15"/>
      <c r="L105" s="15"/>
      <c r="M105" s="15"/>
      <c r="N105" s="15"/>
      <c r="O105" s="15"/>
      <c r="P105" s="15"/>
      <c r="Q105" s="15"/>
      <c r="R105" s="15"/>
      <c r="S105" s="15"/>
      <c r="T105" s="15"/>
      <c r="U105" s="15"/>
      <c r="V105" s="15"/>
      <c r="W105" s="15"/>
      <c r="X105" s="15"/>
      <c r="Y105" s="15"/>
      <c r="Z105" s="15"/>
    </row>
    <row r="106" spans="1:26" ht="15.75" customHeight="1" x14ac:dyDescent="0.25">
      <c r="A106" s="176">
        <v>246</v>
      </c>
      <c r="B106" s="177">
        <v>14</v>
      </c>
      <c r="C106" s="178" t="s">
        <v>3958</v>
      </c>
      <c r="D106" s="178" t="s">
        <v>3968</v>
      </c>
      <c r="E106" s="178"/>
      <c r="F106" s="54" t="str">
        <f>VLOOKUP(D106,'zdroj_žádanka BIO'!$D$2:$E$252,2,FALSE)</f>
        <v>Sbíraná moč</v>
      </c>
      <c r="G106" s="178" t="s">
        <v>3969</v>
      </c>
      <c r="H106" s="175" t="s">
        <v>3892</v>
      </c>
      <c r="I106" s="175"/>
      <c r="J106" s="175"/>
      <c r="K106" s="175"/>
      <c r="L106" s="175"/>
      <c r="M106" s="175"/>
      <c r="N106" s="175"/>
      <c r="O106" s="175"/>
      <c r="P106" s="175"/>
      <c r="Q106" s="175"/>
      <c r="R106" s="175"/>
      <c r="S106" s="175"/>
      <c r="T106" s="175"/>
      <c r="U106" s="175"/>
      <c r="V106" s="175"/>
      <c r="W106" s="175"/>
      <c r="X106" s="175"/>
      <c r="Y106" s="175"/>
      <c r="Z106" s="175"/>
    </row>
    <row r="107" spans="1:26" ht="15.75" customHeight="1" x14ac:dyDescent="0.25">
      <c r="A107" s="171">
        <v>175</v>
      </c>
      <c r="B107" s="17">
        <v>187</v>
      </c>
      <c r="C107" s="54" t="s">
        <v>1329</v>
      </c>
      <c r="D107" s="54" t="s">
        <v>324</v>
      </c>
      <c r="E107" s="54"/>
      <c r="F107" s="54" t="str">
        <f>VLOOKUP(D107,'zdroj_žádanka BIO'!$D$2:$E$252,2,FALSE)</f>
        <v>Moč</v>
      </c>
      <c r="G107" s="54" t="s">
        <v>3970</v>
      </c>
      <c r="H107" s="15">
        <f>VLOOKUP(D107,'BIO+HEM+IMU'!$E$1:$F$419,2,FALSE)</f>
        <v>81393</v>
      </c>
      <c r="I107" s="15"/>
      <c r="J107" s="15"/>
      <c r="K107" s="15"/>
      <c r="L107" s="15"/>
      <c r="M107" s="15"/>
      <c r="N107" s="15"/>
      <c r="O107" s="15"/>
      <c r="P107" s="15"/>
      <c r="Q107" s="15"/>
      <c r="R107" s="15"/>
      <c r="S107" s="15"/>
      <c r="T107" s="15"/>
      <c r="U107" s="15"/>
      <c r="V107" s="15"/>
      <c r="W107" s="15"/>
      <c r="X107" s="15"/>
      <c r="Y107" s="15"/>
      <c r="Z107" s="15"/>
    </row>
    <row r="108" spans="1:26" ht="15.75" customHeight="1" x14ac:dyDescent="0.25">
      <c r="A108" s="176">
        <v>242</v>
      </c>
      <c r="B108" s="177">
        <v>10</v>
      </c>
      <c r="C108" s="178" t="s">
        <v>3958</v>
      </c>
      <c r="D108" s="178" t="s">
        <v>3971</v>
      </c>
      <c r="E108" s="178"/>
      <c r="F108" s="54" t="str">
        <f>VLOOKUP(D108,'zdroj_žádanka BIO'!$D$2:$E$252,2,FALSE)</f>
        <v>Sbíraná moč</v>
      </c>
      <c r="G108" s="178" t="s">
        <v>3972</v>
      </c>
      <c r="H108" s="175" t="s">
        <v>3892</v>
      </c>
      <c r="I108" s="175"/>
      <c r="J108" s="175"/>
      <c r="K108" s="175"/>
      <c r="L108" s="175"/>
      <c r="M108" s="175"/>
      <c r="N108" s="175"/>
      <c r="O108" s="175"/>
      <c r="P108" s="175"/>
      <c r="Q108" s="175"/>
      <c r="R108" s="175"/>
      <c r="S108" s="175"/>
      <c r="T108" s="175"/>
      <c r="U108" s="175"/>
      <c r="V108" s="175"/>
      <c r="W108" s="175"/>
      <c r="X108" s="175"/>
      <c r="Y108" s="175"/>
      <c r="Z108" s="175"/>
    </row>
    <row r="109" spans="1:26" ht="15.75" customHeight="1" x14ac:dyDescent="0.25">
      <c r="A109" s="171">
        <v>174</v>
      </c>
      <c r="B109" s="17">
        <v>179</v>
      </c>
      <c r="C109" s="54" t="s">
        <v>1329</v>
      </c>
      <c r="D109" s="54" t="s">
        <v>192</v>
      </c>
      <c r="E109" s="54"/>
      <c r="F109" s="54" t="str">
        <f>VLOOKUP(D109,'zdroj_žádanka BIO'!$D$2:$E$252,2,FALSE)</f>
        <v>Moč</v>
      </c>
      <c r="G109" s="54" t="s">
        <v>3973</v>
      </c>
      <c r="H109" s="15">
        <f>VLOOKUP(D109,'BIO+HEM+IMU'!$E$1:$F$419,2,FALSE)</f>
        <v>81469</v>
      </c>
      <c r="I109" s="15"/>
      <c r="J109" s="15"/>
      <c r="K109" s="15"/>
      <c r="L109" s="15"/>
      <c r="M109" s="15"/>
      <c r="N109" s="15"/>
      <c r="O109" s="15"/>
      <c r="P109" s="15"/>
      <c r="Q109" s="15"/>
      <c r="R109" s="15"/>
      <c r="S109" s="15"/>
      <c r="T109" s="15"/>
      <c r="U109" s="15"/>
      <c r="V109" s="15"/>
      <c r="W109" s="15"/>
      <c r="X109" s="15"/>
      <c r="Y109" s="15"/>
      <c r="Z109" s="15"/>
    </row>
    <row r="110" spans="1:26" ht="15.75" customHeight="1" x14ac:dyDescent="0.25">
      <c r="A110" s="176">
        <v>240</v>
      </c>
      <c r="B110" s="177">
        <v>8</v>
      </c>
      <c r="C110" s="178" t="s">
        <v>3958</v>
      </c>
      <c r="D110" s="178" t="s">
        <v>3974</v>
      </c>
      <c r="E110" s="178"/>
      <c r="F110" s="54" t="str">
        <f>VLOOKUP(D110,'zdroj_žádanka BIO'!$D$2:$E$252,2,FALSE)</f>
        <v>Sbíraná moč</v>
      </c>
      <c r="G110" s="178" t="s">
        <v>3975</v>
      </c>
      <c r="H110" s="175" t="s">
        <v>3892</v>
      </c>
      <c r="I110" s="175"/>
      <c r="J110" s="175"/>
      <c r="K110" s="175"/>
      <c r="L110" s="175"/>
      <c r="M110" s="175"/>
      <c r="N110" s="175"/>
      <c r="O110" s="175"/>
      <c r="P110" s="175"/>
      <c r="Q110" s="175"/>
      <c r="R110" s="175"/>
      <c r="S110" s="175"/>
      <c r="T110" s="175"/>
      <c r="U110" s="175"/>
      <c r="V110" s="175"/>
      <c r="W110" s="175"/>
      <c r="X110" s="175"/>
      <c r="Y110" s="175"/>
      <c r="Z110" s="175"/>
    </row>
    <row r="111" spans="1:26" ht="15.75" customHeight="1" x14ac:dyDescent="0.25">
      <c r="A111" s="171">
        <v>177</v>
      </c>
      <c r="B111" s="17">
        <v>178</v>
      </c>
      <c r="C111" s="54" t="s">
        <v>1329</v>
      </c>
      <c r="D111" s="54" t="s">
        <v>165</v>
      </c>
      <c r="E111" s="54"/>
      <c r="F111" s="54" t="str">
        <f>VLOOKUP(D111,'zdroj_žádanka BIO'!$D$2:$E$252,2,FALSE)</f>
        <v>Moč</v>
      </c>
      <c r="G111" s="54" t="s">
        <v>3976</v>
      </c>
      <c r="H111" s="15">
        <f>VLOOKUP(D111,'BIO+HEM+IMU'!$E$1:$F$419,2,FALSE)</f>
        <v>81625</v>
      </c>
      <c r="I111" s="15"/>
      <c r="J111" s="15"/>
      <c r="K111" s="15"/>
      <c r="L111" s="15"/>
      <c r="M111" s="15"/>
      <c r="N111" s="15"/>
      <c r="O111" s="15"/>
      <c r="P111" s="15"/>
      <c r="Q111" s="15"/>
      <c r="R111" s="15"/>
      <c r="S111" s="15"/>
      <c r="T111" s="15"/>
      <c r="U111" s="15"/>
      <c r="V111" s="15"/>
      <c r="W111" s="15"/>
      <c r="X111" s="15"/>
      <c r="Y111" s="15"/>
      <c r="Z111" s="15"/>
    </row>
    <row r="112" spans="1:26" ht="15.75" customHeight="1" x14ac:dyDescent="0.25">
      <c r="A112" s="176">
        <v>239</v>
      </c>
      <c r="B112" s="177">
        <v>7</v>
      </c>
      <c r="C112" s="178" t="s">
        <v>3958</v>
      </c>
      <c r="D112" s="178" t="s">
        <v>3977</v>
      </c>
      <c r="E112" s="178"/>
      <c r="F112" s="54" t="str">
        <f>VLOOKUP(D112,'zdroj_žádanka BIO'!$D$2:$E$252,2,FALSE)</f>
        <v>Sbíraná moč</v>
      </c>
      <c r="G112" s="178" t="s">
        <v>3978</v>
      </c>
      <c r="H112" s="175" t="s">
        <v>3892</v>
      </c>
      <c r="I112" s="175"/>
      <c r="J112" s="175"/>
      <c r="K112" s="175"/>
      <c r="L112" s="175"/>
      <c r="M112" s="175"/>
      <c r="N112" s="175"/>
      <c r="O112" s="175"/>
      <c r="P112" s="175"/>
      <c r="Q112" s="175"/>
      <c r="R112" s="175"/>
      <c r="S112" s="175"/>
      <c r="T112" s="175"/>
      <c r="U112" s="175"/>
      <c r="V112" s="175"/>
      <c r="W112" s="175"/>
      <c r="X112" s="175"/>
      <c r="Y112" s="175"/>
      <c r="Z112" s="175"/>
    </row>
    <row r="113" spans="1:26" ht="15.75" customHeight="1" x14ac:dyDescent="0.25">
      <c r="A113" s="171">
        <v>178</v>
      </c>
      <c r="B113" s="17">
        <v>199</v>
      </c>
      <c r="C113" s="54" t="s">
        <v>1329</v>
      </c>
      <c r="D113" s="54" t="s">
        <v>420</v>
      </c>
      <c r="E113" s="54"/>
      <c r="F113" s="54" t="str">
        <f>VLOOKUP(D113,'zdroj_žádanka BIO'!$D$2:$E$252,2,FALSE)</f>
        <v>Moč</v>
      </c>
      <c r="G113" s="54" t="s">
        <v>3979</v>
      </c>
      <c r="H113" s="15">
        <f>VLOOKUP(D113,'BIO+HEM+IMU'!$E$1:$F$419,2,FALSE)</f>
        <v>81427</v>
      </c>
      <c r="I113" s="15"/>
      <c r="J113" s="15"/>
      <c r="K113" s="15"/>
      <c r="L113" s="15"/>
      <c r="M113" s="15"/>
      <c r="N113" s="15"/>
      <c r="O113" s="15"/>
      <c r="P113" s="15"/>
      <c r="Q113" s="15"/>
      <c r="R113" s="15"/>
      <c r="S113" s="15"/>
      <c r="T113" s="15"/>
      <c r="U113" s="15"/>
      <c r="V113" s="15"/>
      <c r="W113" s="15"/>
      <c r="X113" s="15"/>
      <c r="Y113" s="15"/>
      <c r="Z113" s="15"/>
    </row>
    <row r="114" spans="1:26" ht="15.75" customHeight="1" x14ac:dyDescent="0.25">
      <c r="A114" s="176">
        <v>247</v>
      </c>
      <c r="B114" s="177">
        <v>15</v>
      </c>
      <c r="C114" s="178" t="s">
        <v>3958</v>
      </c>
      <c r="D114" s="178" t="s">
        <v>3980</v>
      </c>
      <c r="E114" s="178"/>
      <c r="F114" s="54" t="str">
        <f>VLOOKUP(D114,'zdroj_žádanka BIO'!$D$2:$E$252,2,FALSE)</f>
        <v>Sbíraná moč</v>
      </c>
      <c r="G114" s="178" t="s">
        <v>3981</v>
      </c>
      <c r="H114" s="175" t="s">
        <v>3892</v>
      </c>
      <c r="I114" s="175"/>
      <c r="J114" s="175"/>
      <c r="K114" s="175"/>
      <c r="L114" s="175"/>
      <c r="M114" s="175"/>
      <c r="N114" s="175"/>
      <c r="O114" s="175"/>
      <c r="P114" s="175"/>
      <c r="Q114" s="175"/>
      <c r="R114" s="175"/>
      <c r="S114" s="175"/>
      <c r="T114" s="175"/>
      <c r="U114" s="175"/>
      <c r="V114" s="175"/>
      <c r="W114" s="175"/>
      <c r="X114" s="175"/>
      <c r="Y114" s="175"/>
      <c r="Z114" s="175"/>
    </row>
    <row r="115" spans="1:26" ht="15.75" customHeight="1" x14ac:dyDescent="0.25">
      <c r="A115" s="171">
        <v>179</v>
      </c>
      <c r="B115" s="17">
        <v>195</v>
      </c>
      <c r="C115" s="54" t="s">
        <v>1329</v>
      </c>
      <c r="D115" s="54" t="s">
        <v>373</v>
      </c>
      <c r="E115" s="54"/>
      <c r="F115" s="54" t="str">
        <f>VLOOKUP(D115,'zdroj_žádanka BIO'!$D$2:$E$252,2,FALSE)</f>
        <v>Moč</v>
      </c>
      <c r="G115" s="54" t="s">
        <v>3982</v>
      </c>
      <c r="H115" s="15">
        <f>VLOOKUP(D115,'BIO+HEM+IMU'!$E$1:$F$419,2,FALSE)</f>
        <v>81465</v>
      </c>
      <c r="I115" s="15"/>
      <c r="J115" s="15"/>
      <c r="K115" s="15"/>
      <c r="L115" s="15"/>
      <c r="M115" s="15"/>
      <c r="N115" s="15"/>
      <c r="O115" s="15"/>
      <c r="P115" s="15"/>
      <c r="Q115" s="15"/>
      <c r="R115" s="15"/>
      <c r="S115" s="15"/>
      <c r="T115" s="15"/>
      <c r="U115" s="15"/>
      <c r="V115" s="15"/>
      <c r="W115" s="15"/>
      <c r="X115" s="15"/>
      <c r="Y115" s="15"/>
      <c r="Z115" s="15"/>
    </row>
    <row r="116" spans="1:26" ht="15.75" customHeight="1" x14ac:dyDescent="0.25">
      <c r="A116" s="176">
        <v>245</v>
      </c>
      <c r="B116" s="177">
        <v>13</v>
      </c>
      <c r="C116" s="178" t="s">
        <v>3958</v>
      </c>
      <c r="D116" s="178" t="s">
        <v>3983</v>
      </c>
      <c r="E116" s="178"/>
      <c r="F116" s="54" t="str">
        <f>VLOOKUP(D116,'zdroj_žádanka BIO'!$D$2:$E$252,2,FALSE)</f>
        <v>Sbíraná moč</v>
      </c>
      <c r="G116" s="178" t="s">
        <v>3984</v>
      </c>
      <c r="H116" s="175" t="s">
        <v>3892</v>
      </c>
      <c r="I116" s="175"/>
      <c r="J116" s="175"/>
      <c r="K116" s="175"/>
      <c r="L116" s="175"/>
      <c r="M116" s="175"/>
      <c r="N116" s="175"/>
      <c r="O116" s="175"/>
      <c r="P116" s="175"/>
      <c r="Q116" s="175"/>
      <c r="R116" s="175"/>
      <c r="S116" s="175"/>
      <c r="T116" s="175"/>
      <c r="U116" s="175"/>
      <c r="V116" s="175"/>
      <c r="W116" s="175"/>
      <c r="X116" s="175"/>
      <c r="Y116" s="175"/>
      <c r="Z116" s="175"/>
    </row>
    <row r="117" spans="1:26" ht="15.75" customHeight="1" x14ac:dyDescent="0.25">
      <c r="A117" s="171">
        <v>181</v>
      </c>
      <c r="B117" s="17">
        <v>198</v>
      </c>
      <c r="C117" s="54" t="s">
        <v>1329</v>
      </c>
      <c r="D117" s="54" t="s">
        <v>408</v>
      </c>
      <c r="E117" s="54"/>
      <c r="F117" s="54" t="str">
        <f>VLOOKUP(D117,'zdroj_žádanka BIO'!$D$2:$E$252,2,FALSE)</f>
        <v>Moč</v>
      </c>
      <c r="G117" s="54" t="s">
        <v>3985</v>
      </c>
      <c r="H117" s="15">
        <f>VLOOKUP(D117,'BIO+HEM+IMU'!$E$1:$F$419,2,FALSE)</f>
        <v>81563</v>
      </c>
      <c r="I117" s="15"/>
      <c r="J117" s="15"/>
      <c r="K117" s="15"/>
      <c r="L117" s="15"/>
      <c r="M117" s="15"/>
      <c r="N117" s="15"/>
      <c r="O117" s="15"/>
      <c r="P117" s="15"/>
      <c r="Q117" s="15"/>
      <c r="R117" s="15"/>
      <c r="S117" s="15"/>
      <c r="T117" s="15"/>
      <c r="U117" s="15"/>
      <c r="V117" s="15"/>
      <c r="W117" s="15"/>
      <c r="X117" s="15"/>
      <c r="Y117" s="15"/>
      <c r="Z117" s="15"/>
    </row>
    <row r="118" spans="1:26" ht="15.75" customHeight="1" x14ac:dyDescent="0.25">
      <c r="A118" s="171">
        <v>171</v>
      </c>
      <c r="B118" s="17">
        <v>176</v>
      </c>
      <c r="C118" s="54" t="s">
        <v>1329</v>
      </c>
      <c r="D118" s="54" t="s">
        <v>145</v>
      </c>
      <c r="E118" s="54"/>
      <c r="F118" s="54" t="str">
        <f>VLOOKUP(D118,'zdroj_žádanka BIO'!$D$2:$E$252,2,FALSE)</f>
        <v>Moč</v>
      </c>
      <c r="G118" s="54" t="s">
        <v>3986</v>
      </c>
      <c r="H118" s="15">
        <f>VLOOKUP(D118,'BIO+HEM+IMU'!$E$1:$F$419,2,FALSE)</f>
        <v>81369</v>
      </c>
      <c r="I118" s="15"/>
      <c r="J118" s="15"/>
      <c r="K118" s="15"/>
      <c r="L118" s="15"/>
      <c r="M118" s="15"/>
      <c r="N118" s="15"/>
      <c r="O118" s="15"/>
      <c r="P118" s="15"/>
      <c r="Q118" s="15"/>
      <c r="R118" s="15"/>
      <c r="S118" s="15"/>
      <c r="T118" s="15"/>
      <c r="U118" s="15"/>
      <c r="V118" s="15"/>
      <c r="W118" s="15"/>
      <c r="X118" s="15"/>
      <c r="Y118" s="15"/>
      <c r="Z118" s="15"/>
    </row>
    <row r="119" spans="1:26" ht="15.75" customHeight="1" x14ac:dyDescent="0.25">
      <c r="A119" s="176">
        <v>238</v>
      </c>
      <c r="B119" s="177">
        <v>6</v>
      </c>
      <c r="C119" s="178" t="s">
        <v>3958</v>
      </c>
      <c r="D119" s="178" t="s">
        <v>3987</v>
      </c>
      <c r="E119" s="178"/>
      <c r="F119" s="54" t="str">
        <f>VLOOKUP(D119,'zdroj_žádanka BIO'!$D$2:$E$252,2,FALSE)</f>
        <v>Sbíraná moč</v>
      </c>
      <c r="G119" s="178" t="s">
        <v>3988</v>
      </c>
      <c r="H119" s="175" t="s">
        <v>3892</v>
      </c>
      <c r="I119" s="175"/>
      <c r="J119" s="175"/>
      <c r="K119" s="175"/>
      <c r="L119" s="175"/>
      <c r="M119" s="175"/>
      <c r="N119" s="175"/>
      <c r="O119" s="175"/>
      <c r="P119" s="175"/>
      <c r="Q119" s="175"/>
      <c r="R119" s="175"/>
      <c r="S119" s="175"/>
      <c r="T119" s="175"/>
      <c r="U119" s="175"/>
      <c r="V119" s="175"/>
      <c r="W119" s="175"/>
      <c r="X119" s="175"/>
      <c r="Y119" s="175"/>
      <c r="Z119" s="175"/>
    </row>
    <row r="120" spans="1:26" ht="15.75" customHeight="1" x14ac:dyDescent="0.25">
      <c r="A120" s="171">
        <v>172</v>
      </c>
      <c r="B120" s="17">
        <v>169</v>
      </c>
      <c r="C120" s="54" t="s">
        <v>1329</v>
      </c>
      <c r="D120" s="54" t="s">
        <v>25</v>
      </c>
      <c r="E120" s="54"/>
      <c r="F120" s="54" t="str">
        <f>VLOOKUP(D120,'zdroj_žádanka BIO'!$D$2:$E$252,2,FALSE)</f>
        <v>Moč</v>
      </c>
      <c r="G120" s="54" t="s">
        <v>3989</v>
      </c>
      <c r="H120" s="15">
        <f>VLOOKUP(D120,'BIO+HEM+IMU'!$E$1:$F$419,2,FALSE)</f>
        <v>81675</v>
      </c>
      <c r="I120" s="15"/>
      <c r="J120" s="15"/>
      <c r="K120" s="15"/>
      <c r="L120" s="15"/>
      <c r="M120" s="15"/>
      <c r="N120" s="15"/>
      <c r="O120" s="15"/>
      <c r="P120" s="15"/>
      <c r="Q120" s="15"/>
      <c r="R120" s="15"/>
      <c r="S120" s="15"/>
      <c r="T120" s="15"/>
      <c r="U120" s="15"/>
      <c r="V120" s="15"/>
      <c r="W120" s="15"/>
      <c r="X120" s="15"/>
      <c r="Y120" s="15"/>
      <c r="Z120" s="15"/>
    </row>
    <row r="121" spans="1:26" ht="15.75" customHeight="1" x14ac:dyDescent="0.25">
      <c r="A121" s="176">
        <v>237</v>
      </c>
      <c r="B121" s="177">
        <v>5</v>
      </c>
      <c r="C121" s="178" t="s">
        <v>3958</v>
      </c>
      <c r="D121" s="178" t="s">
        <v>3990</v>
      </c>
      <c r="E121" s="178"/>
      <c r="F121" s="54" t="str">
        <f>VLOOKUP(D121,'zdroj_žádanka BIO'!$D$2:$E$252,2,FALSE)</f>
        <v>Sbíraná moč</v>
      </c>
      <c r="G121" s="178" t="s">
        <v>3991</v>
      </c>
      <c r="H121" s="175" t="s">
        <v>3892</v>
      </c>
      <c r="I121" s="175"/>
      <c r="J121" s="175"/>
      <c r="K121" s="175"/>
      <c r="L121" s="175"/>
      <c r="M121" s="175"/>
      <c r="N121" s="175"/>
      <c r="O121" s="175"/>
      <c r="P121" s="175"/>
      <c r="Q121" s="175"/>
      <c r="R121" s="175"/>
      <c r="S121" s="175"/>
      <c r="T121" s="175"/>
      <c r="U121" s="175"/>
      <c r="V121" s="175"/>
      <c r="W121" s="175"/>
      <c r="X121" s="175"/>
      <c r="Y121" s="175"/>
      <c r="Z121" s="175"/>
    </row>
    <row r="122" spans="1:26" ht="15.75" customHeight="1" x14ac:dyDescent="0.25">
      <c r="A122" s="176">
        <v>173</v>
      </c>
      <c r="B122" s="177">
        <v>1</v>
      </c>
      <c r="C122" s="178" t="s">
        <v>3924</v>
      </c>
      <c r="D122" s="178" t="s">
        <v>3992</v>
      </c>
      <c r="E122" s="178"/>
      <c r="F122" s="54" t="str">
        <f>VLOOKUP(D122,'zdroj_žádanka BIO'!$D$2:$E$252,2,FALSE)</f>
        <v>Moč</v>
      </c>
      <c r="G122" s="178" t="s">
        <v>3993</v>
      </c>
      <c r="H122" s="175" t="s">
        <v>3892</v>
      </c>
      <c r="I122" s="175"/>
      <c r="J122" s="175"/>
      <c r="K122" s="175"/>
      <c r="L122" s="175"/>
      <c r="M122" s="175"/>
      <c r="N122" s="175"/>
      <c r="O122" s="175"/>
      <c r="P122" s="175"/>
      <c r="Q122" s="175"/>
      <c r="R122" s="175"/>
      <c r="S122" s="175"/>
      <c r="T122" s="175"/>
      <c r="U122" s="175"/>
      <c r="V122" s="175"/>
      <c r="W122" s="175"/>
      <c r="X122" s="175"/>
      <c r="Y122" s="175"/>
      <c r="Z122" s="175"/>
    </row>
    <row r="123" spans="1:26" ht="15.75" customHeight="1" x14ac:dyDescent="0.25">
      <c r="A123" s="171">
        <v>236</v>
      </c>
      <c r="B123" s="17"/>
      <c r="C123" s="54" t="s">
        <v>1329</v>
      </c>
      <c r="D123" s="54" t="s">
        <v>129</v>
      </c>
      <c r="E123" s="54"/>
      <c r="F123" s="54" t="str">
        <f>VLOOKUP(D123,'zdroj_žádanka BIO'!$D$2:$E$252,2,FALSE)</f>
        <v>Moč</v>
      </c>
      <c r="G123" s="54" t="s">
        <v>3994</v>
      </c>
      <c r="H123" s="15">
        <f>VLOOKUP(D123,'BIO+HEM+IMU'!$E$1:$F$419,2,FALSE)</f>
        <v>91397</v>
      </c>
      <c r="I123" s="15"/>
      <c r="J123" s="15"/>
      <c r="K123" s="15"/>
      <c r="L123" s="15"/>
      <c r="M123" s="15"/>
      <c r="N123" s="15"/>
      <c r="O123" s="15"/>
      <c r="P123" s="15"/>
      <c r="Q123" s="15"/>
      <c r="R123" s="15"/>
      <c r="S123" s="15"/>
      <c r="T123" s="15"/>
      <c r="U123" s="15"/>
      <c r="V123" s="15"/>
      <c r="W123" s="15"/>
      <c r="X123" s="15"/>
      <c r="Y123" s="15"/>
      <c r="Z123" s="15"/>
    </row>
    <row r="124" spans="1:26" ht="15.75" customHeight="1" x14ac:dyDescent="0.25">
      <c r="A124" s="171">
        <v>164</v>
      </c>
      <c r="B124" s="17">
        <v>183</v>
      </c>
      <c r="C124" s="54" t="s">
        <v>1329</v>
      </c>
      <c r="D124" s="54" t="s">
        <v>259</v>
      </c>
      <c r="E124" s="54"/>
      <c r="F124" s="54" t="str">
        <f>VLOOKUP(D124,'zdroj_žádanka BIO'!$D$2:$E$252,2,FALSE)</f>
        <v>Moč</v>
      </c>
      <c r="G124" s="54" t="s">
        <v>3995</v>
      </c>
      <c r="H124" s="15">
        <f>VLOOKUP(D124,'BIO+HEM+IMU'!$E$1:$F$419,2,FALSE)</f>
        <v>81439</v>
      </c>
      <c r="I124" s="15"/>
      <c r="J124" s="15"/>
      <c r="K124" s="15"/>
      <c r="L124" s="15"/>
      <c r="M124" s="15"/>
      <c r="N124" s="15"/>
      <c r="O124" s="15"/>
      <c r="P124" s="15"/>
      <c r="Q124" s="15"/>
      <c r="R124" s="15"/>
      <c r="S124" s="15"/>
      <c r="T124" s="15"/>
      <c r="U124" s="15"/>
      <c r="V124" s="15"/>
      <c r="W124" s="15"/>
      <c r="X124" s="15"/>
      <c r="Y124" s="15"/>
      <c r="Z124" s="15"/>
    </row>
    <row r="125" spans="1:26" ht="15.75" customHeight="1" x14ac:dyDescent="0.25">
      <c r="A125" s="176">
        <v>241</v>
      </c>
      <c r="B125" s="177">
        <v>9</v>
      </c>
      <c r="C125" s="178" t="s">
        <v>3958</v>
      </c>
      <c r="D125" s="178" t="s">
        <v>3996</v>
      </c>
      <c r="E125" s="178"/>
      <c r="F125" s="54" t="str">
        <f>VLOOKUP(D125,'zdroj_žádanka BIO'!$D$2:$E$252,2,FALSE)</f>
        <v>Sbíraná moč</v>
      </c>
      <c r="G125" s="178" t="s">
        <v>3997</v>
      </c>
      <c r="H125" s="175" t="s">
        <v>3892</v>
      </c>
      <c r="I125" s="175"/>
      <c r="J125" s="175"/>
      <c r="K125" s="175"/>
      <c r="L125" s="175"/>
      <c r="M125" s="175"/>
      <c r="N125" s="175"/>
      <c r="O125" s="175"/>
      <c r="P125" s="175"/>
      <c r="Q125" s="175"/>
      <c r="R125" s="175"/>
      <c r="S125" s="175"/>
      <c r="T125" s="175"/>
      <c r="U125" s="175"/>
      <c r="V125" s="175"/>
      <c r="W125" s="175"/>
      <c r="X125" s="175"/>
      <c r="Y125" s="175"/>
      <c r="Z125" s="175"/>
    </row>
    <row r="126" spans="1:26" ht="15.75" customHeight="1" x14ac:dyDescent="0.25">
      <c r="A126" s="171">
        <v>166</v>
      </c>
      <c r="B126" s="17">
        <v>172</v>
      </c>
      <c r="C126" s="54" t="s">
        <v>1329</v>
      </c>
      <c r="D126" s="54" t="s">
        <v>58</v>
      </c>
      <c r="E126" s="54"/>
      <c r="F126" s="54" t="str">
        <f>VLOOKUP(D126,'zdroj_žádanka BIO'!$D$2:$E$252,2,FALSE)</f>
        <v>Moč</v>
      </c>
      <c r="G126" s="54" t="s">
        <v>3998</v>
      </c>
      <c r="H126" s="15">
        <f>VLOOKUP(D126,'BIO+HEM+IMU'!$E$1:$F$419,2,FALSE)</f>
        <v>81345</v>
      </c>
      <c r="I126" s="15"/>
      <c r="J126" s="15"/>
      <c r="K126" s="15"/>
      <c r="L126" s="15"/>
      <c r="M126" s="15"/>
      <c r="N126" s="15"/>
      <c r="O126" s="15"/>
      <c r="P126" s="15"/>
      <c r="Q126" s="15"/>
      <c r="R126" s="15"/>
      <c r="S126" s="15"/>
      <c r="T126" s="15"/>
      <c r="U126" s="15"/>
      <c r="V126" s="15"/>
      <c r="W126" s="15"/>
      <c r="X126" s="15"/>
      <c r="Y126" s="15"/>
      <c r="Z126" s="15"/>
    </row>
    <row r="127" spans="1:26" ht="15.75" customHeight="1" x14ac:dyDescent="0.25">
      <c r="A127" s="176">
        <v>3</v>
      </c>
      <c r="B127" s="177">
        <v>4</v>
      </c>
      <c r="C127" s="178" t="s">
        <v>3924</v>
      </c>
      <c r="D127" s="178" t="s">
        <v>3999</v>
      </c>
      <c r="E127" s="178"/>
      <c r="F127" s="54" t="str">
        <f>VLOOKUP(D127,'zdroj_žádanka BIO'!$D$2:$E$252,2,FALSE)</f>
        <v>-</v>
      </c>
      <c r="G127" s="178" t="s">
        <v>4000</v>
      </c>
      <c r="H127" s="178" t="s">
        <v>3892</v>
      </c>
      <c r="I127" s="175"/>
      <c r="J127" s="175"/>
      <c r="K127" s="175"/>
      <c r="L127" s="175"/>
      <c r="M127" s="175"/>
      <c r="N127" s="175"/>
      <c r="O127" s="175"/>
      <c r="P127" s="175"/>
      <c r="Q127" s="175"/>
      <c r="R127" s="175"/>
      <c r="S127" s="175"/>
      <c r="T127" s="175"/>
      <c r="U127" s="175"/>
      <c r="V127" s="175"/>
      <c r="W127" s="175"/>
      <c r="X127" s="175"/>
      <c r="Y127" s="175"/>
      <c r="Z127" s="175"/>
    </row>
    <row r="128" spans="1:26" ht="15.75" customHeight="1" x14ac:dyDescent="0.25">
      <c r="A128" s="171">
        <v>147</v>
      </c>
      <c r="B128" s="17"/>
      <c r="C128" s="54" t="s">
        <v>1148</v>
      </c>
      <c r="D128" s="54" t="s">
        <v>470</v>
      </c>
      <c r="E128" s="54"/>
      <c r="F128" s="54" t="str">
        <f>VLOOKUP(D128,'zdroj_žádanka BIO'!$D$2:$E$252,2,FALSE)</f>
        <v>Hematologie</v>
      </c>
      <c r="G128" s="54" t="s">
        <v>4001</v>
      </c>
      <c r="H128" s="15"/>
      <c r="I128" s="15"/>
      <c r="J128" s="15"/>
      <c r="K128" s="15"/>
      <c r="L128" s="15"/>
      <c r="M128" s="15"/>
      <c r="N128" s="15"/>
      <c r="O128" s="15"/>
      <c r="P128" s="15"/>
      <c r="Q128" s="15"/>
      <c r="R128" s="15"/>
      <c r="S128" s="15"/>
      <c r="T128" s="15"/>
      <c r="U128" s="15"/>
      <c r="V128" s="15"/>
      <c r="W128" s="15"/>
      <c r="X128" s="15"/>
      <c r="Y128" s="15"/>
      <c r="Z128" s="15"/>
    </row>
    <row r="129" spans="1:26" ht="15.75" customHeight="1" x14ac:dyDescent="0.25">
      <c r="A129" s="171">
        <v>196</v>
      </c>
      <c r="B129" s="17">
        <v>1010</v>
      </c>
      <c r="C129" s="54" t="s">
        <v>1148</v>
      </c>
      <c r="D129" s="54" t="s">
        <v>4002</v>
      </c>
      <c r="E129" s="171" t="s">
        <v>3856</v>
      </c>
      <c r="F129" s="54" t="e">
        <f>VLOOKUP(D129,'zdroj_žádanka BIO'!$D$2:$E$252,2,FALSE)</f>
        <v>#N/A</v>
      </c>
      <c r="G129" s="54" t="s">
        <v>4003</v>
      </c>
      <c r="H129" s="15">
        <v>96321</v>
      </c>
      <c r="I129" s="172" t="s">
        <v>4004</v>
      </c>
    </row>
    <row r="130" spans="1:26" ht="15.75" customHeight="1" x14ac:dyDescent="0.25">
      <c r="A130" s="171">
        <v>197</v>
      </c>
      <c r="B130" s="17">
        <v>1027</v>
      </c>
      <c r="C130" s="54" t="s">
        <v>4005</v>
      </c>
      <c r="D130" s="54" t="s">
        <v>3792</v>
      </c>
      <c r="E130" s="171" t="s">
        <v>3856</v>
      </c>
      <c r="F130" s="54" t="str">
        <f>VLOOKUP(D130,'zdroj_žádanka BIO'!$D$2:$E$252,2,FALSE)</f>
        <v>Hematologie</v>
      </c>
      <c r="G130" s="54" t="s">
        <v>4006</v>
      </c>
      <c r="H130">
        <f>VLOOKUP(D130,'BIO+HEM+IMU'!$E$1:$F$419,2,FALSE)</f>
        <v>96321</v>
      </c>
      <c r="J130" s="15"/>
      <c r="K130" s="15"/>
      <c r="L130" s="15"/>
      <c r="M130" s="15"/>
      <c r="N130" s="15"/>
      <c r="O130" s="15"/>
      <c r="P130" s="15"/>
      <c r="Q130" s="15"/>
      <c r="R130" s="15"/>
      <c r="S130" s="15"/>
      <c r="T130" s="15"/>
      <c r="U130" s="15"/>
      <c r="V130" s="15"/>
      <c r="W130" s="15"/>
      <c r="X130" s="15"/>
      <c r="Y130" s="15"/>
      <c r="Z130" s="15"/>
    </row>
    <row r="131" spans="1:26" ht="15.75" customHeight="1" x14ac:dyDescent="0.25">
      <c r="A131" s="171">
        <v>149</v>
      </c>
      <c r="B131" s="17">
        <v>1016</v>
      </c>
      <c r="C131" s="54" t="s">
        <v>417</v>
      </c>
      <c r="D131" s="54" t="s">
        <v>121</v>
      </c>
      <c r="E131" s="54"/>
      <c r="F131" s="54" t="str">
        <f>VLOOKUP(D131,'zdroj_žádanka BIO'!$D$2:$E$252,2,FALSE)</f>
        <v>Koagulace</v>
      </c>
      <c r="G131" s="179" t="s">
        <v>4007</v>
      </c>
      <c r="H131">
        <f>VLOOKUP(D131,'BIO+HEM+IMU'!$E$1:$F$419,2,FALSE)</f>
        <v>96621</v>
      </c>
    </row>
    <row r="132" spans="1:26" ht="15.75" customHeight="1" x14ac:dyDescent="0.25">
      <c r="A132" s="171">
        <v>152</v>
      </c>
      <c r="B132" s="17">
        <v>1019</v>
      </c>
      <c r="C132" s="54" t="s">
        <v>417</v>
      </c>
      <c r="D132" s="54" t="s">
        <v>239</v>
      </c>
      <c r="E132" s="54"/>
      <c r="F132" s="54" t="str">
        <f>VLOOKUP(D132,'zdroj_žádanka BIO'!$D$2:$E$252,2,FALSE)</f>
        <v>Koagulace</v>
      </c>
      <c r="G132" s="54" t="s">
        <v>4008</v>
      </c>
      <c r="H132">
        <f>VLOOKUP(D132,'BIO+HEM+IMU'!$E$1:$F$419,2,FALSE)</f>
        <v>96325</v>
      </c>
    </row>
    <row r="133" spans="1:26" ht="15.75" customHeight="1" x14ac:dyDescent="0.25">
      <c r="A133" s="171">
        <v>153</v>
      </c>
      <c r="B133" s="17">
        <v>1024</v>
      </c>
      <c r="C133" s="54" t="s">
        <v>417</v>
      </c>
      <c r="D133" s="54" t="s">
        <v>516</v>
      </c>
      <c r="E133" s="54"/>
      <c r="F133" s="54" t="str">
        <f>VLOOKUP(D133,'zdroj_žádanka BIO'!$D$2:$E$252,2,FALSE)</f>
        <v>Koagulace</v>
      </c>
      <c r="G133" s="54" t="s">
        <v>4009</v>
      </c>
      <c r="H133">
        <f>VLOOKUP(D133,'BIO+HEM+IMU'!$E$1:$F$419,2,FALSE)</f>
        <v>96617</v>
      </c>
    </row>
    <row r="134" spans="1:26" ht="15.75" customHeight="1" x14ac:dyDescent="0.25">
      <c r="A134" s="171">
        <v>154</v>
      </c>
      <c r="B134" s="17">
        <v>1014</v>
      </c>
      <c r="C134" s="54" t="s">
        <v>417</v>
      </c>
      <c r="D134" s="54" t="s">
        <v>113</v>
      </c>
      <c r="E134" s="54"/>
      <c r="F134" s="54" t="str">
        <f>VLOOKUP(D134,'zdroj_žádanka BIO'!$D$2:$E$252,2,FALSE)</f>
        <v>Koagulace</v>
      </c>
      <c r="G134" s="54" t="s">
        <v>4010</v>
      </c>
      <c r="H134">
        <f>VLOOKUP(D134,'BIO+HEM+IMU'!$E$1:$F$419,2,FALSE)</f>
        <v>96813</v>
      </c>
    </row>
    <row r="135" spans="1:26" ht="15.75" customHeight="1" x14ac:dyDescent="0.25">
      <c r="A135" s="171">
        <v>150</v>
      </c>
      <c r="B135" s="17">
        <v>1017</v>
      </c>
      <c r="C135" s="54" t="s">
        <v>417</v>
      </c>
      <c r="D135" s="54" t="s">
        <v>203</v>
      </c>
      <c r="E135" s="54"/>
      <c r="F135" s="54" t="str">
        <f>VLOOKUP(D135,'zdroj_žádanka BIO'!$D$2:$E$252,2,FALSE)</f>
        <v>Koagulace</v>
      </c>
      <c r="G135" s="54" t="s">
        <v>4011</v>
      </c>
      <c r="H135">
        <f>VLOOKUP(D135,'BIO+HEM+IMU'!$E$1:$F$419,2,FALSE)</f>
        <v>96515</v>
      </c>
    </row>
    <row r="136" spans="1:26" ht="15.75" customHeight="1" x14ac:dyDescent="0.25">
      <c r="A136" s="171">
        <v>199</v>
      </c>
      <c r="B136" s="17">
        <v>1015</v>
      </c>
      <c r="C136" s="54" t="s">
        <v>417</v>
      </c>
      <c r="D136" s="54" t="s">
        <v>115</v>
      </c>
      <c r="E136" s="54"/>
      <c r="F136" s="54" t="str">
        <f>VLOOKUP(D136,'zdroj_žádanka BIO'!$D$2:$E$252,2,FALSE)</f>
        <v>Koagulace</v>
      </c>
      <c r="G136" s="54" t="s">
        <v>4012</v>
      </c>
      <c r="H136">
        <f>VLOOKUP(D136,'BIO+HEM+IMU'!$E$1:$F$419,2,FALSE)</f>
        <v>96215</v>
      </c>
    </row>
    <row r="137" spans="1:26" ht="15.75" customHeight="1" x14ac:dyDescent="0.25">
      <c r="A137" s="171">
        <v>202</v>
      </c>
      <c r="B137" s="17">
        <v>1022</v>
      </c>
      <c r="C137" s="54" t="s">
        <v>417</v>
      </c>
      <c r="D137" s="54" t="s">
        <v>445</v>
      </c>
      <c r="E137" s="54"/>
      <c r="F137" s="54" t="str">
        <f>VLOOKUP(D137,'zdroj_žádanka BIO'!$D$2:$E$252,2,FALSE)</f>
        <v>Koagulace</v>
      </c>
      <c r="G137" s="54" t="s">
        <v>4013</v>
      </c>
      <c r="H137">
        <f>VLOOKUP(D137,'BIO+HEM+IMU'!$E$1:$F$419,2,FALSE)</f>
        <v>96199</v>
      </c>
    </row>
    <row r="138" spans="1:26" ht="15.75" customHeight="1" x14ac:dyDescent="0.25">
      <c r="A138" s="171">
        <v>156</v>
      </c>
      <c r="B138" s="17">
        <v>1005</v>
      </c>
      <c r="C138" s="54" t="s">
        <v>1148</v>
      </c>
      <c r="D138" s="54" t="s">
        <v>348</v>
      </c>
      <c r="E138" s="54"/>
      <c r="F138" s="54" t="str">
        <f>VLOOKUP(D138,'zdroj_žádanka BIO'!$D$2:$E$252,2,FALSE)</f>
        <v>Imunohematologie</v>
      </c>
      <c r="G138" s="54" t="s">
        <v>4014</v>
      </c>
      <c r="H138">
        <f>VLOOKUP(D138,'BIO+HEM+IMU'!$E$1:$F$419,2,FALSE)</f>
        <v>22112</v>
      </c>
    </row>
    <row r="139" spans="1:26" ht="15.75" customHeight="1" x14ac:dyDescent="0.25">
      <c r="A139" s="171">
        <v>205</v>
      </c>
      <c r="B139" s="17">
        <v>1026</v>
      </c>
      <c r="C139" s="54" t="s">
        <v>417</v>
      </c>
      <c r="D139" s="54" t="s">
        <v>451</v>
      </c>
      <c r="E139" s="54"/>
      <c r="F139" s="54" t="str">
        <f>VLOOKUP(D139,'zdroj_žádanka BIO'!$D$2:$E$252,2,FALSE)</f>
        <v>Imunohematologie</v>
      </c>
      <c r="G139" s="54" t="s">
        <v>450</v>
      </c>
      <c r="H139">
        <f>VLOOKUP(D139,'BIO+HEM+IMU'!$E$1:$F$419,2,FALSE)</f>
        <v>22133</v>
      </c>
    </row>
    <row r="140" spans="1:26" ht="15.75" customHeight="1" x14ac:dyDescent="0.25">
      <c r="A140" s="171">
        <v>157</v>
      </c>
      <c r="B140" s="17">
        <v>1011</v>
      </c>
      <c r="C140" s="54" t="s">
        <v>417</v>
      </c>
      <c r="D140" s="54" t="s">
        <v>109</v>
      </c>
      <c r="E140" s="54"/>
      <c r="F140" s="54" t="str">
        <f>VLOOKUP(D140,'zdroj_žádanka BIO'!$D$2:$E$252,2,FALSE)</f>
        <v>Imunohematologie</v>
      </c>
      <c r="G140" s="54" t="s">
        <v>4015</v>
      </c>
      <c r="H140">
        <f>VLOOKUP(D140,'BIO+HEM+IMU'!$E$1:$F$419,2,FALSE)</f>
        <v>22214</v>
      </c>
    </row>
    <row r="141" spans="1:26" ht="15.75" customHeight="1" x14ac:dyDescent="0.25">
      <c r="A141" s="171">
        <v>69</v>
      </c>
      <c r="B141" s="17">
        <v>83</v>
      </c>
      <c r="C141" s="54" t="s">
        <v>697</v>
      </c>
      <c r="D141" s="54" t="s">
        <v>228</v>
      </c>
      <c r="E141" s="54"/>
      <c r="F141" s="54" t="str">
        <f>VLOOKUP(D141,'zdroj_žádanka BIO'!$D$2:$E$252,2,FALSE)</f>
        <v>Metabolismus Fe</v>
      </c>
      <c r="G141" s="54" t="s">
        <v>4016</v>
      </c>
      <c r="H141">
        <f>VLOOKUP(D141,'BIO+HEM+IMU'!$E$1:$F$419,2,FALSE)</f>
        <v>81641</v>
      </c>
    </row>
    <row r="142" spans="1:26" ht="15.75" customHeight="1" x14ac:dyDescent="0.25">
      <c r="A142" s="176"/>
      <c r="B142" s="176"/>
      <c r="C142" s="178"/>
      <c r="D142" s="178" t="s">
        <v>532</v>
      </c>
      <c r="E142" s="178"/>
      <c r="F142" s="54" t="str">
        <f>VLOOKUP(D142,'zdroj_žádanka BIO'!$D$2:$E$252,2,FALSE)</f>
        <v>Metabolismus Fe</v>
      </c>
      <c r="G142" s="178" t="s">
        <v>4017</v>
      </c>
      <c r="H142" s="175">
        <v>81629</v>
      </c>
      <c r="I142" s="180" t="s">
        <v>4018</v>
      </c>
    </row>
    <row r="143" spans="1:26" ht="15.75" customHeight="1" x14ac:dyDescent="0.25">
      <c r="A143" s="171">
        <v>71</v>
      </c>
      <c r="B143" s="17">
        <v>156</v>
      </c>
      <c r="C143" s="54" t="s">
        <v>697</v>
      </c>
      <c r="D143" s="54" t="s">
        <v>511</v>
      </c>
      <c r="E143" s="54"/>
      <c r="F143" s="54" t="str">
        <f>VLOOKUP(D143,'zdroj_žádanka BIO'!$D$2:$E$252,2,FALSE)</f>
        <v>Metabolismus Fe</v>
      </c>
      <c r="G143" s="54" t="s">
        <v>4019</v>
      </c>
      <c r="H143">
        <f>VLOOKUP(D143,'BIO+HEM+IMU'!$E$1:$F$419,2,FALSE)</f>
        <v>91137</v>
      </c>
      <c r="J143" s="175"/>
      <c r="K143" s="175"/>
      <c r="L143" s="175"/>
      <c r="M143" s="175"/>
      <c r="N143" s="175"/>
      <c r="O143" s="175"/>
      <c r="P143" s="175"/>
      <c r="Q143" s="175"/>
      <c r="R143" s="175"/>
      <c r="S143" s="175"/>
      <c r="T143" s="175"/>
      <c r="U143" s="175"/>
      <c r="V143" s="175"/>
      <c r="W143" s="175"/>
      <c r="X143" s="175"/>
      <c r="Y143" s="175"/>
      <c r="Z143" s="175"/>
    </row>
    <row r="144" spans="1:26" ht="15.75" customHeight="1" x14ac:dyDescent="0.25">
      <c r="A144" s="171">
        <v>219</v>
      </c>
      <c r="B144" s="17">
        <v>157</v>
      </c>
      <c r="C144" s="54" t="s">
        <v>697</v>
      </c>
      <c r="D144" s="54" t="s">
        <v>479</v>
      </c>
      <c r="E144" s="54"/>
      <c r="F144" s="54" t="str">
        <f>VLOOKUP(D144,'zdroj_žádanka BIO'!$D$2:$E$252,2,FALSE)</f>
        <v>Metabolismus Fe</v>
      </c>
      <c r="G144" s="54" t="s">
        <v>4020</v>
      </c>
      <c r="H144">
        <f>VLOOKUP(D144,'BIO+HEM+IMU'!$E$1:$F$419,2,FALSE)</f>
        <v>81721</v>
      </c>
    </row>
    <row r="145" spans="1:8" ht="15.75" customHeight="1" x14ac:dyDescent="0.25">
      <c r="A145" s="171">
        <v>72</v>
      </c>
      <c r="B145" s="17">
        <v>85</v>
      </c>
      <c r="C145" s="54" t="s">
        <v>697</v>
      </c>
      <c r="D145" s="54" t="s">
        <v>235</v>
      </c>
      <c r="E145" s="54"/>
      <c r="F145" s="54" t="str">
        <f>VLOOKUP(D145,'zdroj_žádanka BIO'!$D$2:$E$252,2,FALSE)</f>
        <v>Metabolismus Fe</v>
      </c>
      <c r="G145" s="54" t="s">
        <v>4021</v>
      </c>
      <c r="H145">
        <f>VLOOKUP(D145,'BIO+HEM+IMU'!$E$1:$F$419,2,FALSE)</f>
        <v>93151</v>
      </c>
    </row>
    <row r="146" spans="1:8" ht="15.75" customHeight="1" x14ac:dyDescent="0.25">
      <c r="A146" s="171">
        <v>73</v>
      </c>
      <c r="B146" s="17">
        <v>165</v>
      </c>
      <c r="C146" s="54" t="s">
        <v>697</v>
      </c>
      <c r="D146" s="54" t="s">
        <v>534</v>
      </c>
      <c r="E146" s="54"/>
      <c r="F146" s="54" t="str">
        <f>VLOOKUP(D146,'zdroj_žádanka BIO'!$D$2:$E$252,2,FALSE)</f>
        <v>Metabolismus Fe</v>
      </c>
      <c r="G146" s="54" t="s">
        <v>4022</v>
      </c>
      <c r="H146">
        <f>VLOOKUP(D146,'BIO+HEM+IMU'!$E$1:$F$419,2,FALSE)</f>
        <v>93213</v>
      </c>
    </row>
    <row r="147" spans="1:8" ht="15.75" customHeight="1" x14ac:dyDescent="0.25">
      <c r="A147" s="171">
        <v>74</v>
      </c>
      <c r="B147" s="17">
        <v>86</v>
      </c>
      <c r="C147" s="54" t="s">
        <v>697</v>
      </c>
      <c r="D147" s="54" t="s">
        <v>241</v>
      </c>
      <c r="E147" s="54"/>
      <c r="F147" s="54" t="str">
        <f>VLOOKUP(D147,'zdroj_žádanka BIO'!$D$2:$E$252,2,FALSE)</f>
        <v>Metabolismus Fe</v>
      </c>
      <c r="G147" s="54" t="s">
        <v>4023</v>
      </c>
      <c r="H147">
        <f>VLOOKUP(D147,'BIO+HEM+IMU'!$E$1:$F$419,2,FALSE)</f>
        <v>93115</v>
      </c>
    </row>
    <row r="148" spans="1:8" ht="15.75" customHeight="1" x14ac:dyDescent="0.25">
      <c r="A148" s="171">
        <v>45</v>
      </c>
      <c r="B148" s="17">
        <v>51</v>
      </c>
      <c r="C148" s="54" t="s">
        <v>697</v>
      </c>
      <c r="D148" s="54" t="s">
        <v>123</v>
      </c>
      <c r="E148" s="54"/>
      <c r="F148" s="54" t="str">
        <f>VLOOKUP(D148,'zdroj_žádanka BIO'!$D$2:$E$252,2,FALSE)</f>
        <v>Proteiny, zánět</v>
      </c>
      <c r="G148" s="54" t="s">
        <v>4024</v>
      </c>
      <c r="H148">
        <f>VLOOKUP(D148,'BIO+HEM+IMU'!$E$1:$F$419,2,FALSE)</f>
        <v>91503</v>
      </c>
    </row>
    <row r="149" spans="1:8" ht="15.75" customHeight="1" x14ac:dyDescent="0.25">
      <c r="A149" s="171">
        <v>141</v>
      </c>
      <c r="B149" s="17">
        <v>39</v>
      </c>
      <c r="C149" s="54" t="s">
        <v>697</v>
      </c>
      <c r="D149" s="54" t="s">
        <v>69</v>
      </c>
      <c r="E149" s="54"/>
      <c r="F149" s="54" t="str">
        <f>VLOOKUP(D149,'zdroj_žádanka BIO'!$D$2:$E$252,2,FALSE)</f>
        <v>Markery hepatitid</v>
      </c>
      <c r="G149" s="54" t="s">
        <v>4025</v>
      </c>
      <c r="H149">
        <f>VLOOKUP(D149,'BIO+HEM+IMU'!$E$1:$F$419,2,FALSE)</f>
        <v>82077</v>
      </c>
    </row>
    <row r="150" spans="1:8" ht="15.75" customHeight="1" x14ac:dyDescent="0.25">
      <c r="A150" s="171">
        <v>142</v>
      </c>
      <c r="B150" s="17">
        <v>40</v>
      </c>
      <c r="C150" s="54" t="s">
        <v>697</v>
      </c>
      <c r="D150" s="54" t="s">
        <v>72</v>
      </c>
      <c r="E150" s="54"/>
      <c r="F150" s="54" t="str">
        <f>VLOOKUP(D150,'zdroj_žádanka BIO'!$D$2:$E$252,2,FALSE)</f>
        <v>Markery hepatitid</v>
      </c>
      <c r="G150" s="54" t="s">
        <v>4026</v>
      </c>
      <c r="H150">
        <f>VLOOKUP(D150,'BIO+HEM+IMU'!$E$1:$F$419,2,FALSE)</f>
        <v>82077</v>
      </c>
    </row>
    <row r="151" spans="1:8" ht="15.75" customHeight="1" x14ac:dyDescent="0.25">
      <c r="A151" s="171">
        <v>135</v>
      </c>
      <c r="B151" s="17">
        <v>97</v>
      </c>
      <c r="C151" s="54" t="s">
        <v>697</v>
      </c>
      <c r="D151" s="54" t="s">
        <v>270</v>
      </c>
      <c r="E151" s="54"/>
      <c r="F151" s="54" t="str">
        <f>VLOOKUP(D151,'zdroj_žádanka BIO'!$D$2:$E$252,2,FALSE)</f>
        <v>Markery hepatitid</v>
      </c>
      <c r="G151" s="54" t="s">
        <v>4027</v>
      </c>
      <c r="H151">
        <f>VLOOKUP(D151,'BIO+HEM+IMU'!$E$1:$F$419,2,FALSE)</f>
        <v>82119</v>
      </c>
    </row>
    <row r="152" spans="1:8" ht="15.75" customHeight="1" x14ac:dyDescent="0.25">
      <c r="A152" s="171">
        <v>221</v>
      </c>
      <c r="B152" s="17">
        <v>204</v>
      </c>
      <c r="C152" s="54" t="s">
        <v>697</v>
      </c>
      <c r="D152" s="54" t="s">
        <v>273</v>
      </c>
      <c r="E152" s="54"/>
      <c r="F152" s="54" t="str">
        <f>VLOOKUP(D152,'zdroj_žádanka BIO'!$D$2:$E$252,2,FALSE)</f>
        <v>Markery hepatitid</v>
      </c>
      <c r="G152" s="54" t="s">
        <v>4028</v>
      </c>
      <c r="H152">
        <f>VLOOKUP(D152,'BIO+HEM+IMU'!$E$1:$F$419,2,FALSE)</f>
        <v>82135</v>
      </c>
    </row>
    <row r="153" spans="1:8" ht="15.75" customHeight="1" x14ac:dyDescent="0.25">
      <c r="A153" s="171">
        <v>136</v>
      </c>
      <c r="B153" s="17">
        <v>44</v>
      </c>
      <c r="C153" s="54" t="s">
        <v>697</v>
      </c>
      <c r="D153" s="54" t="s">
        <v>82</v>
      </c>
      <c r="E153" s="54"/>
      <c r="F153" s="54" t="str">
        <f>VLOOKUP(D153,'zdroj_žádanka BIO'!$D$2:$E$252,2,FALSE)</f>
        <v>Markery hepatitid</v>
      </c>
      <c r="G153" s="54" t="s">
        <v>4029</v>
      </c>
      <c r="H153">
        <f>VLOOKUP(D153,'BIO+HEM+IMU'!$E$1:$F$419,2,FALSE)</f>
        <v>82075</v>
      </c>
    </row>
    <row r="154" spans="1:8" ht="15.75" customHeight="1" x14ac:dyDescent="0.25">
      <c r="A154" s="171">
        <v>139</v>
      </c>
      <c r="B154" s="17">
        <v>41</v>
      </c>
      <c r="C154" s="54" t="s">
        <v>697</v>
      </c>
      <c r="D154" s="54" t="s">
        <v>74</v>
      </c>
      <c r="E154" s="54"/>
      <c r="F154" s="54" t="str">
        <f>VLOOKUP(D154,'zdroj_žádanka BIO'!$D$2:$E$252,2,FALSE)</f>
        <v>Markery hepatitid</v>
      </c>
      <c r="G154" s="54" t="s">
        <v>4030</v>
      </c>
      <c r="H154">
        <f>VLOOKUP(D154,'BIO+HEM+IMU'!$E$1:$F$419,2,FALSE)</f>
        <v>82077</v>
      </c>
    </row>
    <row r="155" spans="1:8" ht="15.75" customHeight="1" x14ac:dyDescent="0.25">
      <c r="A155" s="171">
        <v>140</v>
      </c>
      <c r="B155" s="17">
        <v>42</v>
      </c>
      <c r="C155" s="54" t="s">
        <v>697</v>
      </c>
      <c r="D155" s="54" t="s">
        <v>78</v>
      </c>
      <c r="E155" s="54"/>
      <c r="F155" s="54" t="str">
        <f>VLOOKUP(D155,'zdroj_žádanka BIO'!$D$2:$E$252,2,FALSE)</f>
        <v>Markery hepatitid</v>
      </c>
      <c r="G155" s="54" t="s">
        <v>4031</v>
      </c>
      <c r="H155">
        <f>VLOOKUP(D155,'BIO+HEM+IMU'!$E$1:$F$419,2,FALSE)</f>
        <v>82075</v>
      </c>
    </row>
    <row r="156" spans="1:8" ht="15.75" customHeight="1" x14ac:dyDescent="0.25">
      <c r="A156" s="171">
        <v>137</v>
      </c>
      <c r="B156" s="17">
        <v>96</v>
      </c>
      <c r="C156" s="54" t="s">
        <v>697</v>
      </c>
      <c r="D156" s="54" t="s">
        <v>268</v>
      </c>
      <c r="E156" s="54"/>
      <c r="F156" s="54" t="str">
        <f>VLOOKUP(D156,'zdroj_žádanka BIO'!$D$2:$E$252,2,FALSE)</f>
        <v>Markery hepatitid</v>
      </c>
      <c r="G156" s="54" t="s">
        <v>4032</v>
      </c>
      <c r="H156">
        <f>VLOOKUP(D156,'BIO+HEM+IMU'!$E$1:$F$419,2,FALSE)</f>
        <v>82119</v>
      </c>
    </row>
    <row r="157" spans="1:8" ht="15.75" customHeight="1" x14ac:dyDescent="0.25">
      <c r="A157" s="171">
        <v>138</v>
      </c>
      <c r="B157" s="17">
        <v>43</v>
      </c>
      <c r="C157" s="54" t="s">
        <v>697</v>
      </c>
      <c r="D157" s="54" t="s">
        <v>80</v>
      </c>
      <c r="E157" s="54"/>
      <c r="F157" s="54" t="str">
        <f>VLOOKUP(D157,'zdroj_žádanka BIO'!$D$2:$E$252,2,FALSE)</f>
        <v>Markery hepatitid</v>
      </c>
      <c r="G157" s="54" t="s">
        <v>4033</v>
      </c>
      <c r="H157">
        <f>VLOOKUP(D157,'BIO+HEM+IMU'!$E$1:$F$419,2,FALSE)</f>
        <v>82075</v>
      </c>
    </row>
    <row r="158" spans="1:8" ht="15.75" customHeight="1" x14ac:dyDescent="0.25">
      <c r="A158" s="171">
        <v>143</v>
      </c>
      <c r="B158" s="17">
        <v>45</v>
      </c>
      <c r="C158" s="54" t="s">
        <v>697</v>
      </c>
      <c r="D158" s="54" t="s">
        <v>85</v>
      </c>
      <c r="E158" s="54"/>
      <c r="F158" s="54" t="str">
        <f>VLOOKUP(D158,'zdroj_žádanka BIO'!$D$2:$E$252,2,FALSE)</f>
        <v>Markery hepatitid</v>
      </c>
      <c r="G158" s="54" t="s">
        <v>4034</v>
      </c>
      <c r="H158">
        <f>VLOOKUP(D158,'BIO+HEM+IMU'!$E$1:$F$419,2,FALSE)</f>
        <v>82077</v>
      </c>
    </row>
    <row r="159" spans="1:8" ht="15.75" customHeight="1" x14ac:dyDescent="0.25">
      <c r="A159" s="171">
        <v>115</v>
      </c>
      <c r="B159" s="17">
        <v>147</v>
      </c>
      <c r="C159" s="54" t="s">
        <v>697</v>
      </c>
      <c r="D159" s="54" t="s">
        <v>483</v>
      </c>
      <c r="E159" s="54"/>
      <c r="F159" s="54" t="str">
        <f>VLOOKUP(D159,'zdroj_žádanka BIO'!$D$2:$E$252,2,FALSE)</f>
        <v>Specifické protilátky</v>
      </c>
      <c r="G159" s="54" t="s">
        <v>4035</v>
      </c>
      <c r="H159">
        <f>VLOOKUP(D159,'BIO+HEM+IMU'!$E$1:$F$419,2,FALSE)</f>
        <v>82145</v>
      </c>
    </row>
    <row r="160" spans="1:8" ht="15.75" customHeight="1" x14ac:dyDescent="0.25">
      <c r="A160" s="171">
        <v>116</v>
      </c>
      <c r="B160" s="17">
        <v>209</v>
      </c>
      <c r="C160" s="54" t="s">
        <v>697</v>
      </c>
      <c r="D160" s="54" t="s">
        <v>509</v>
      </c>
      <c r="E160" s="54"/>
      <c r="F160" s="54" t="str">
        <f>VLOOKUP(D160,'zdroj_žádanka BIO'!$D$2:$E$252,2,FALSE)</f>
        <v>Specifické protilátky</v>
      </c>
      <c r="G160" s="54" t="s">
        <v>4036</v>
      </c>
      <c r="H160">
        <f>VLOOKUP(D160,'BIO+HEM+IMU'!$E$1:$F$419,2,FALSE)</f>
        <v>82079</v>
      </c>
    </row>
    <row r="161" spans="1:26" ht="15.75" customHeight="1" x14ac:dyDescent="0.25">
      <c r="A161" s="171">
        <v>114</v>
      </c>
      <c r="B161" s="17">
        <v>100</v>
      </c>
      <c r="C161" s="54" t="s">
        <v>697</v>
      </c>
      <c r="D161" s="54" t="s">
        <v>284</v>
      </c>
      <c r="E161" s="54"/>
      <c r="F161" s="54" t="str">
        <f>VLOOKUP(D161,'zdroj_žádanka BIO'!$D$2:$E$252,2,FALSE)</f>
        <v>Specifické protilátky</v>
      </c>
      <c r="G161" s="54" t="s">
        <v>4037</v>
      </c>
      <c r="H161">
        <f>VLOOKUP(D161,'BIO+HEM+IMU'!$E$1:$F$419,2,FALSE)</f>
        <v>82077</v>
      </c>
    </row>
    <row r="162" spans="1:26" ht="15.75" customHeight="1" x14ac:dyDescent="0.25">
      <c r="A162" s="171">
        <v>48</v>
      </c>
      <c r="B162" s="17">
        <v>109</v>
      </c>
      <c r="C162" s="54" t="s">
        <v>697</v>
      </c>
      <c r="D162" s="54" t="s">
        <v>311</v>
      </c>
      <c r="E162" s="54"/>
      <c r="F162" s="54" t="str">
        <f>VLOOKUP(D162,'zdroj_žádanka BIO'!$D$2:$E$252,2,FALSE)</f>
        <v>Proteiny, zánět</v>
      </c>
      <c r="G162" s="54" t="s">
        <v>4038</v>
      </c>
      <c r="H162">
        <f>VLOOKUP(D162,'BIO+HEM+IMU'!$E$1:$F$419,2,FALSE)</f>
        <v>91133</v>
      </c>
    </row>
    <row r="163" spans="1:26" ht="15.75" customHeight="1" x14ac:dyDescent="0.25">
      <c r="A163" s="171">
        <v>47</v>
      </c>
      <c r="B163" s="17">
        <v>106</v>
      </c>
      <c r="C163" s="54" t="s">
        <v>697</v>
      </c>
      <c r="D163" s="54" t="s">
        <v>304</v>
      </c>
      <c r="E163" s="54"/>
      <c r="F163" s="54" t="str">
        <f>VLOOKUP(D163,'zdroj_žádanka BIO'!$D$2:$E$252,2,FALSE)</f>
        <v>Proteiny, zánět</v>
      </c>
      <c r="G163" s="54" t="s">
        <v>4039</v>
      </c>
      <c r="H163">
        <f>VLOOKUP(D163,'BIO+HEM+IMU'!$E$1:$F$419,2,FALSE)</f>
        <v>91131</v>
      </c>
    </row>
    <row r="164" spans="1:26" ht="15.75" customHeight="1" x14ac:dyDescent="0.25">
      <c r="A164" s="171">
        <v>49</v>
      </c>
      <c r="B164" s="17">
        <v>108</v>
      </c>
      <c r="C164" s="54" t="s">
        <v>697</v>
      </c>
      <c r="D164" s="54" t="s">
        <v>309</v>
      </c>
      <c r="E164" s="54"/>
      <c r="F164" s="54" t="str">
        <f>VLOOKUP(D164,'zdroj_žádanka BIO'!$D$2:$E$252,2,FALSE)</f>
        <v>Proteiny, zánět</v>
      </c>
      <c r="G164" s="54" t="s">
        <v>4040</v>
      </c>
      <c r="H164">
        <f>VLOOKUP(D164,'BIO+HEM+IMU'!$E$1:$F$419,2,FALSE)</f>
        <v>91129</v>
      </c>
    </row>
    <row r="165" spans="1:26" ht="15.75" customHeight="1" x14ac:dyDescent="0.25">
      <c r="A165" s="171">
        <v>52</v>
      </c>
      <c r="B165" s="17">
        <v>59</v>
      </c>
      <c r="C165" s="54" t="s">
        <v>697</v>
      </c>
      <c r="D165" s="54" t="s">
        <v>156</v>
      </c>
      <c r="E165" s="54"/>
      <c r="F165" s="54" t="str">
        <f>VLOOKUP(D165,'zdroj_žádanka BIO'!$D$2:$E$252,2,FALSE)</f>
        <v>Proteiny, zánět</v>
      </c>
      <c r="G165" s="54" t="s">
        <v>4041</v>
      </c>
      <c r="H165">
        <f>VLOOKUP(D165,'BIO+HEM+IMU'!$E$1:$F$419,2,FALSE)</f>
        <v>91161</v>
      </c>
    </row>
    <row r="166" spans="1:26" ht="15.75" customHeight="1" x14ac:dyDescent="0.25">
      <c r="A166" s="171">
        <v>51</v>
      </c>
      <c r="B166" s="17">
        <v>58</v>
      </c>
      <c r="C166" s="54" t="s">
        <v>697</v>
      </c>
      <c r="D166" s="54" t="s">
        <v>154</v>
      </c>
      <c r="E166" s="54"/>
      <c r="F166" s="54" t="str">
        <f>VLOOKUP(D166,'zdroj_žádanka BIO'!$D$2:$E$252,2,FALSE)</f>
        <v>Proteiny, zánět</v>
      </c>
      <c r="G166" s="54" t="s">
        <v>4042</v>
      </c>
      <c r="H166">
        <f>VLOOKUP(D166,'BIO+HEM+IMU'!$E$1:$F$419,2,FALSE)</f>
        <v>91159</v>
      </c>
    </row>
    <row r="167" spans="1:26" ht="15.75" customHeight="1" x14ac:dyDescent="0.25">
      <c r="A167" s="171">
        <v>46</v>
      </c>
      <c r="B167" s="17">
        <v>142</v>
      </c>
      <c r="C167" s="54" t="s">
        <v>697</v>
      </c>
      <c r="D167" s="54" t="s">
        <v>464</v>
      </c>
      <c r="E167" s="54"/>
      <c r="F167" s="54" t="str">
        <f>VLOOKUP(D167,'zdroj_žádanka BIO'!$D$2:$E$252,2,FALSE)</f>
        <v>Proteiny, zánět</v>
      </c>
      <c r="G167" s="54" t="s">
        <v>4043</v>
      </c>
      <c r="H167">
        <f>VLOOKUP(D167,'BIO+HEM+IMU'!$E$1:$F$419,2,FALSE)</f>
        <v>91335</v>
      </c>
    </row>
    <row r="168" spans="1:26" ht="15.75" customHeight="1" x14ac:dyDescent="0.25">
      <c r="A168" s="171">
        <v>97</v>
      </c>
      <c r="B168" s="17">
        <v>46</v>
      </c>
      <c r="C168" s="54" t="s">
        <v>697</v>
      </c>
      <c r="D168" s="54" t="s">
        <v>100</v>
      </c>
      <c r="E168" s="54"/>
      <c r="F168" s="54" t="str">
        <f>VLOOKUP(D168,'zdroj_žádanka BIO'!$D$2:$E$252,2,FALSE)</f>
        <v>Endokrinologie</v>
      </c>
      <c r="G168" s="54" t="s">
        <v>4044</v>
      </c>
      <c r="H168">
        <f>VLOOKUP(D168,'BIO+HEM+IMU'!$E$1:$F$419,2,FALSE)</f>
        <v>93231</v>
      </c>
    </row>
    <row r="169" spans="1:26" ht="15.75" customHeight="1" x14ac:dyDescent="0.25">
      <c r="A169" s="171">
        <v>98</v>
      </c>
      <c r="B169" s="17">
        <v>47</v>
      </c>
      <c r="C169" s="54" t="s">
        <v>697</v>
      </c>
      <c r="D169" s="54" t="s">
        <v>102</v>
      </c>
      <c r="E169" s="54"/>
      <c r="F169" s="54" t="str">
        <f>VLOOKUP(D169,'zdroj_žádanka BIO'!$D$2:$E$252,2,FALSE)</f>
        <v>Endokrinologie</v>
      </c>
      <c r="G169" s="54" t="s">
        <v>4045</v>
      </c>
      <c r="H169">
        <f>VLOOKUP(D169,'BIO+HEM+IMU'!$E$1:$F$419,2,FALSE)</f>
        <v>93217</v>
      </c>
    </row>
    <row r="170" spans="1:26" ht="15.75" customHeight="1" x14ac:dyDescent="0.25">
      <c r="A170" s="171">
        <v>99</v>
      </c>
      <c r="B170" s="17">
        <v>48</v>
      </c>
      <c r="C170" s="54" t="s">
        <v>697</v>
      </c>
      <c r="D170" s="54" t="s">
        <v>4046</v>
      </c>
      <c r="E170" s="54"/>
      <c r="F170" s="54" t="e">
        <f>VLOOKUP(D170,'zdroj_žádanka BIO'!$D$2:$E$252,2,FALSE)</f>
        <v>#N/A</v>
      </c>
      <c r="G170" s="54" t="s">
        <v>4047</v>
      </c>
      <c r="H170" s="15">
        <v>93235</v>
      </c>
      <c r="I170" s="15"/>
    </row>
    <row r="171" spans="1:26" ht="15.75" customHeight="1" x14ac:dyDescent="0.25">
      <c r="A171" s="171"/>
      <c r="B171" s="17"/>
      <c r="C171" s="54"/>
      <c r="D171" s="54" t="s">
        <v>106</v>
      </c>
      <c r="E171" s="54"/>
      <c r="F171" s="54" t="str">
        <f>VLOOKUP(D171,'zdroj_žádanka BIO'!$D$2:$E$252,2,FALSE)</f>
        <v>Endokrinologie</v>
      </c>
      <c r="G171" s="54" t="s">
        <v>4048</v>
      </c>
      <c r="H171" s="15">
        <v>93235</v>
      </c>
      <c r="I171" s="15"/>
      <c r="J171" s="15"/>
      <c r="K171" s="15"/>
      <c r="L171" s="15"/>
      <c r="M171" s="15"/>
      <c r="N171" s="15"/>
      <c r="O171" s="15"/>
      <c r="P171" s="15"/>
      <c r="Q171" s="15"/>
      <c r="R171" s="15"/>
      <c r="S171" s="15"/>
      <c r="T171" s="15"/>
      <c r="U171" s="15"/>
      <c r="V171" s="15"/>
      <c r="W171" s="15"/>
      <c r="X171" s="15"/>
      <c r="Y171" s="15"/>
      <c r="Z171" s="15"/>
    </row>
    <row r="172" spans="1:26" ht="15.75" customHeight="1" x14ac:dyDescent="0.25">
      <c r="A172" s="171">
        <v>220</v>
      </c>
      <c r="B172" s="17">
        <v>167</v>
      </c>
      <c r="C172" s="54" t="s">
        <v>697</v>
      </c>
      <c r="D172" s="54" t="s">
        <v>472</v>
      </c>
      <c r="E172" s="54"/>
      <c r="F172" s="54" t="str">
        <f>VLOOKUP(D172,'zdroj_žádanka BIO'!$D$2:$E$252,2,FALSE)</f>
        <v>-</v>
      </c>
      <c r="G172" s="54" t="s">
        <v>3762</v>
      </c>
      <c r="H172">
        <f>VLOOKUP(D172,'BIO+HEM+IMU'!$E$1:$F$419,2,FALSE)</f>
        <v>97111</v>
      </c>
      <c r="J172" s="15"/>
      <c r="K172" s="15"/>
      <c r="L172" s="15"/>
      <c r="M172" s="15"/>
      <c r="N172" s="15"/>
      <c r="O172" s="15"/>
      <c r="P172" s="15"/>
      <c r="Q172" s="15"/>
      <c r="R172" s="15"/>
      <c r="S172" s="15"/>
      <c r="T172" s="15"/>
      <c r="U172" s="15"/>
      <c r="V172" s="15"/>
      <c r="W172" s="15"/>
      <c r="X172" s="15"/>
      <c r="Y172" s="15"/>
      <c r="Z172" s="15"/>
    </row>
    <row r="173" spans="1:26" ht="15.75" customHeight="1" x14ac:dyDescent="0.25">
      <c r="A173" s="171">
        <v>222</v>
      </c>
      <c r="B173" s="17">
        <v>205</v>
      </c>
      <c r="C173" s="54" t="s">
        <v>417</v>
      </c>
      <c r="D173" s="54" t="s">
        <v>3778</v>
      </c>
      <c r="E173" s="54"/>
      <c r="F173" s="54" t="str">
        <f>VLOOKUP(D173,'zdroj_žádanka BIO'!$D$2:$E$252,2,FALSE)</f>
        <v>-</v>
      </c>
      <c r="G173" s="54" t="s">
        <v>3777</v>
      </c>
      <c r="H173">
        <f>VLOOKUP(D173,'BIO+HEM+IMU'!$E$1:$F$419,2,FALSE)</f>
        <v>97111</v>
      </c>
    </row>
    <row r="174" spans="1:26" ht="15.75" customHeight="1" x14ac:dyDescent="0.25">
      <c r="A174" s="173"/>
      <c r="B174" s="173"/>
      <c r="C174" s="174"/>
      <c r="D174" s="174" t="s">
        <v>4049</v>
      </c>
      <c r="E174" s="174"/>
      <c r="F174" s="54" t="e">
        <f>VLOOKUP(D174,'zdroj_žádanka BIO'!$D$2:$E$252,2,FALSE)</f>
        <v>#N/A</v>
      </c>
      <c r="G174" s="174" t="s">
        <v>4049</v>
      </c>
      <c r="H174" s="175" t="s">
        <v>3892</v>
      </c>
      <c r="I174" s="175"/>
    </row>
    <row r="175" spans="1:26" ht="15.75" customHeight="1" x14ac:dyDescent="0.25">
      <c r="A175" s="171">
        <v>105</v>
      </c>
      <c r="B175" s="17">
        <v>98</v>
      </c>
      <c r="C175" s="54" t="s">
        <v>697</v>
      </c>
      <c r="D175" s="54" t="s">
        <v>275</v>
      </c>
      <c r="E175" s="54"/>
      <c r="F175" s="54" t="str">
        <f>VLOOKUP(D175,'zdroj_žádanka BIO'!$D$2:$E$252,2,FALSE)</f>
        <v>Endokrinologie</v>
      </c>
      <c r="G175" s="54" t="s">
        <v>4050</v>
      </c>
      <c r="H175">
        <f>VLOOKUP(D175,'BIO+HEM+IMU'!$E$1:$F$419,2,FALSE)</f>
        <v>93159</v>
      </c>
      <c r="J175" s="175"/>
      <c r="K175" s="175"/>
      <c r="L175" s="175"/>
      <c r="M175" s="175"/>
      <c r="N175" s="175"/>
      <c r="O175" s="175"/>
      <c r="P175" s="175"/>
      <c r="Q175" s="175"/>
      <c r="R175" s="175"/>
      <c r="S175" s="175"/>
      <c r="T175" s="175"/>
      <c r="U175" s="175"/>
      <c r="V175" s="175"/>
      <c r="W175" s="175"/>
      <c r="X175" s="175"/>
      <c r="Y175" s="175"/>
      <c r="Z175" s="175"/>
    </row>
    <row r="176" spans="1:26" ht="15.75" customHeight="1" x14ac:dyDescent="0.25">
      <c r="A176" s="171">
        <v>78</v>
      </c>
      <c r="B176" s="17">
        <v>27</v>
      </c>
      <c r="C176" s="54" t="s">
        <v>697</v>
      </c>
      <c r="D176" s="54" t="s">
        <v>18</v>
      </c>
      <c r="E176" s="54"/>
      <c r="F176" s="54" t="e">
        <f>VLOOKUP(D176,'zdroj_žádanka BIO'!$D$2:$E$252,2,FALSE)</f>
        <v>#N/A</v>
      </c>
      <c r="G176" s="54" t="s">
        <v>4051</v>
      </c>
      <c r="H176">
        <f>VLOOKUP(D176,'BIO+HEM+IMU'!$E$1:$F$419,2,FALSE)</f>
        <v>93215</v>
      </c>
      <c r="I176" s="56"/>
    </row>
    <row r="177" spans="1:26" ht="15.75" customHeight="1" x14ac:dyDescent="0.25">
      <c r="A177" s="171">
        <v>111</v>
      </c>
      <c r="B177" s="17">
        <v>206</v>
      </c>
      <c r="C177" s="54" t="s">
        <v>3779</v>
      </c>
      <c r="D177" s="54" t="s">
        <v>337</v>
      </c>
      <c r="E177" s="54"/>
      <c r="F177" s="54" t="str">
        <f>VLOOKUP(D177,'zdroj_žádanka BIO'!$D$2:$E$252,2,FALSE)</f>
        <v>Endokrinologie</v>
      </c>
      <c r="G177" s="54" t="s">
        <v>4052</v>
      </c>
      <c r="H177">
        <f>VLOOKUP(D177,'BIO+HEM+IMU'!$E$1:$F$419,2,FALSE)</f>
        <v>93131</v>
      </c>
      <c r="I177" s="56"/>
    </row>
    <row r="178" spans="1:26" ht="15.75" customHeight="1" x14ac:dyDescent="0.25">
      <c r="A178" s="171">
        <v>63</v>
      </c>
      <c r="B178" s="17">
        <v>73</v>
      </c>
      <c r="C178" s="54" t="s">
        <v>697</v>
      </c>
      <c r="D178" s="54" t="s">
        <v>150</v>
      </c>
      <c r="E178" s="54"/>
      <c r="F178" s="54" t="str">
        <f>VLOOKUP(D178,'zdroj_žádanka BIO'!$D$2:$E$252,2,FALSE)</f>
        <v>Diabetologie</v>
      </c>
      <c r="G178" s="54" t="s">
        <v>4053</v>
      </c>
      <c r="H178">
        <f>VLOOKUP(D178,'BIO+HEM+IMU'!$E$1:$F$419,2,FALSE)</f>
        <v>93145</v>
      </c>
      <c r="I178" s="56"/>
    </row>
    <row r="179" spans="1:26" ht="15.75" customHeight="1" x14ac:dyDescent="0.25">
      <c r="A179" s="176">
        <v>82</v>
      </c>
      <c r="B179" s="177">
        <v>25</v>
      </c>
      <c r="C179" s="178" t="s">
        <v>3924</v>
      </c>
      <c r="D179" s="178" t="s">
        <v>4054</v>
      </c>
      <c r="E179" s="178"/>
      <c r="F179" s="54" t="e">
        <f>VLOOKUP(D179,'zdroj_žádanka BIO'!$D$2:$E$252,2,FALSE)</f>
        <v>#N/A</v>
      </c>
      <c r="G179" s="178" t="s">
        <v>4055</v>
      </c>
      <c r="H179" s="178" t="s">
        <v>3892</v>
      </c>
      <c r="I179" s="180"/>
    </row>
    <row r="180" spans="1:26" ht="15.75" customHeight="1" x14ac:dyDescent="0.25">
      <c r="A180" s="176">
        <v>169</v>
      </c>
      <c r="B180" s="177">
        <v>19</v>
      </c>
      <c r="C180" s="178" t="s">
        <v>3924</v>
      </c>
      <c r="D180" s="178" t="s">
        <v>4056</v>
      </c>
      <c r="E180" s="178"/>
      <c r="F180" s="54" t="str">
        <f>VLOOKUP(D180,'zdroj_žádanka BIO'!$D$2:$E$252,2,FALSE)</f>
        <v>Moč</v>
      </c>
      <c r="G180" s="178" t="s">
        <v>4057</v>
      </c>
      <c r="H180" s="178" t="s">
        <v>3892</v>
      </c>
      <c r="I180" s="180"/>
    </row>
    <row r="181" spans="1:26" ht="15.75" customHeight="1" x14ac:dyDescent="0.25">
      <c r="A181" s="171">
        <v>195</v>
      </c>
      <c r="B181" s="17">
        <v>1002</v>
      </c>
      <c r="C181" s="54" t="s">
        <v>1148</v>
      </c>
      <c r="D181" s="54" t="s">
        <v>210</v>
      </c>
      <c r="E181" s="54"/>
      <c r="F181" s="54" t="str">
        <f>VLOOKUP(D181,'zdroj_žádanka BIO'!$D$2:$E$252,2,FALSE)</f>
        <v>Hematologie</v>
      </c>
      <c r="G181" s="54" t="s">
        <v>4058</v>
      </c>
      <c r="H181">
        <f>VLOOKUP(D181,'BIO+HEM+IMU'!$E$1:$F$419,2,FALSE)</f>
        <v>96315</v>
      </c>
      <c r="J181" s="175"/>
      <c r="K181" s="175"/>
      <c r="L181" s="175"/>
      <c r="M181" s="175"/>
      <c r="N181" s="175"/>
      <c r="O181" s="175"/>
      <c r="P181" s="175"/>
      <c r="Q181" s="175"/>
      <c r="R181" s="175"/>
      <c r="S181" s="175"/>
      <c r="T181" s="175"/>
      <c r="U181" s="175"/>
      <c r="V181" s="175"/>
      <c r="W181" s="175"/>
      <c r="X181" s="175"/>
      <c r="Y181" s="175"/>
      <c r="Z181" s="175"/>
    </row>
    <row r="182" spans="1:26" ht="15.75" customHeight="1" x14ac:dyDescent="0.25">
      <c r="A182" s="171">
        <v>146</v>
      </c>
      <c r="B182" s="17">
        <v>1007</v>
      </c>
      <c r="C182" s="54" t="s">
        <v>1148</v>
      </c>
      <c r="D182" s="54" t="s">
        <v>461</v>
      </c>
      <c r="E182" s="171" t="s">
        <v>3856</v>
      </c>
      <c r="F182" s="54" t="str">
        <f>VLOOKUP(D182,'zdroj_žádanka BIO'!$D$2:$E$252,2,FALSE)</f>
        <v>Hematologie</v>
      </c>
      <c r="G182" s="54" t="s">
        <v>4059</v>
      </c>
      <c r="H182" s="15">
        <f>VLOOKUP(D182,'BIO+HEM+IMU'!$E$1:$F$419,2,FALSE)</f>
        <v>96857</v>
      </c>
      <c r="I182" s="15"/>
      <c r="J182" s="175"/>
      <c r="K182" s="175"/>
      <c r="L182" s="175"/>
      <c r="M182" s="175"/>
      <c r="N182" s="175"/>
      <c r="O182" s="175"/>
      <c r="P182" s="175"/>
      <c r="Q182" s="175"/>
      <c r="R182" s="175"/>
      <c r="S182" s="175"/>
      <c r="T182" s="175"/>
      <c r="U182" s="175"/>
      <c r="V182" s="175"/>
      <c r="W182" s="175"/>
      <c r="X182" s="175"/>
      <c r="Y182" s="175"/>
      <c r="Z182" s="175"/>
    </row>
    <row r="183" spans="1:26" ht="15.75" customHeight="1" x14ac:dyDescent="0.25">
      <c r="A183" s="171"/>
      <c r="B183" s="17"/>
      <c r="C183" s="54"/>
      <c r="D183" s="54" t="s">
        <v>463</v>
      </c>
      <c r="E183" s="171" t="s">
        <v>3856</v>
      </c>
      <c r="F183" s="54" t="str">
        <f>VLOOKUP(D183,'zdroj_žádanka BIO'!$D$2:$E$252,2,FALSE)</f>
        <v>Hematologie</v>
      </c>
      <c r="G183" s="54" t="s">
        <v>4060</v>
      </c>
      <c r="H183" s="15">
        <f>VLOOKUP(D183,'BIO+HEM+IMU'!$E$1:$F$419,2,FALSE)</f>
        <v>96523</v>
      </c>
      <c r="I183" s="15"/>
    </row>
    <row r="184" spans="1:26" ht="15.75" customHeight="1" x14ac:dyDescent="0.25">
      <c r="A184" s="171">
        <v>148</v>
      </c>
      <c r="B184" s="17">
        <v>1020</v>
      </c>
      <c r="C184" s="54" t="s">
        <v>417</v>
      </c>
      <c r="D184" s="54" t="s">
        <v>315</v>
      </c>
      <c r="E184" s="54"/>
      <c r="F184" s="54" t="str">
        <f>VLOOKUP(D184,'zdroj_žádanka BIO'!$D$2:$E$252,2,FALSE)</f>
        <v>Koagulace</v>
      </c>
      <c r="G184" s="54" t="s">
        <v>4061</v>
      </c>
      <c r="H184">
        <f>VLOOKUP(D184,'BIO+HEM+IMU'!$E$1:$F$419,2,FALSE)</f>
        <v>96623</v>
      </c>
    </row>
    <row r="185" spans="1:26" ht="15.75" customHeight="1" x14ac:dyDescent="0.25">
      <c r="A185" s="171">
        <v>59</v>
      </c>
      <c r="B185" s="17">
        <v>20</v>
      </c>
      <c r="C185" s="54" t="s">
        <v>417</v>
      </c>
      <c r="D185" s="54" t="s">
        <v>3747</v>
      </c>
      <c r="E185" s="54"/>
      <c r="F185" s="54" t="str">
        <f>VLOOKUP(D185,'zdroj_žádanka BIO'!$D$2:$E$252,2,FALSE)</f>
        <v>Diabetologie</v>
      </c>
      <c r="G185" s="54" t="s">
        <v>4062</v>
      </c>
      <c r="H185">
        <f>VLOOKUP(D185,'BIO+HEM+IMU'!$E$1:$F$419,2,FALSE)</f>
        <v>81439</v>
      </c>
      <c r="J185" s="15"/>
      <c r="K185" s="15"/>
      <c r="L185" s="15"/>
      <c r="M185" s="15"/>
      <c r="N185" s="15"/>
      <c r="O185" s="15"/>
      <c r="P185" s="15"/>
      <c r="Q185" s="15"/>
      <c r="R185" s="15"/>
      <c r="S185" s="15"/>
      <c r="T185" s="15"/>
      <c r="U185" s="15"/>
      <c r="V185" s="15"/>
      <c r="W185" s="15"/>
      <c r="X185" s="15"/>
      <c r="Y185" s="15"/>
      <c r="Z185" s="15"/>
    </row>
    <row r="186" spans="1:26" ht="15.75" customHeight="1" x14ac:dyDescent="0.25">
      <c r="A186" s="171">
        <v>192</v>
      </c>
      <c r="B186" s="17"/>
      <c r="C186" s="54" t="s">
        <v>1329</v>
      </c>
      <c r="D186" s="54" t="s">
        <v>231</v>
      </c>
      <c r="E186" s="54"/>
      <c r="F186" s="54" t="str">
        <f>VLOOKUP(D186,'zdroj_žádanka BIO'!$D$2:$E$252,2,FALSE)</f>
        <v>Moč</v>
      </c>
      <c r="G186" s="54" t="s">
        <v>4063</v>
      </c>
      <c r="H186">
        <f>VLOOKUP(D186,'BIO+HEM+IMU'!$E$1:$F$419,2,FALSE)</f>
        <v>92135</v>
      </c>
      <c r="J186" s="15"/>
      <c r="K186" s="15"/>
      <c r="L186" s="15"/>
      <c r="M186" s="15"/>
      <c r="N186" s="15"/>
      <c r="O186" s="15"/>
      <c r="P186" s="15"/>
      <c r="Q186" s="15"/>
      <c r="R186" s="15"/>
      <c r="S186" s="15"/>
      <c r="T186" s="15"/>
      <c r="U186" s="15"/>
      <c r="V186" s="15"/>
      <c r="W186" s="15"/>
      <c r="X186" s="15"/>
      <c r="Y186" s="15"/>
      <c r="Z186" s="15"/>
    </row>
    <row r="187" spans="1:26" ht="15.75" customHeight="1" x14ac:dyDescent="0.25">
      <c r="A187" s="171">
        <v>65</v>
      </c>
      <c r="B187" s="17">
        <v>24</v>
      </c>
      <c r="C187" s="54" t="s">
        <v>417</v>
      </c>
      <c r="D187" s="54" t="s">
        <v>395</v>
      </c>
      <c r="E187" s="54"/>
      <c r="F187" s="54" t="str">
        <f>VLOOKUP(D187,'zdroj_žádanka BIO'!$D$2:$E$252,2,FALSE)</f>
        <v>Diabetologie</v>
      </c>
      <c r="G187" s="54" t="s">
        <v>4064</v>
      </c>
      <c r="H187">
        <f>VLOOKUP(D187,'BIO+HEM+IMU'!$E$1:$F$419,2,FALSE)</f>
        <v>81443</v>
      </c>
    </row>
    <row r="188" spans="1:26" ht="15.75" customHeight="1" x14ac:dyDescent="0.25">
      <c r="A188" s="171">
        <v>64</v>
      </c>
      <c r="B188" s="17">
        <v>23</v>
      </c>
      <c r="C188" s="54" t="s">
        <v>417</v>
      </c>
      <c r="D188" s="54" t="s">
        <v>392</v>
      </c>
      <c r="E188" s="54"/>
      <c r="F188" s="54" t="str">
        <f>VLOOKUP(D188,'zdroj_žádanka BIO'!$D$2:$E$252,2,FALSE)</f>
        <v>Diabetologie</v>
      </c>
      <c r="G188" s="54" t="s">
        <v>4065</v>
      </c>
      <c r="H188">
        <f>VLOOKUP(D188,'BIO+HEM+IMU'!$E$1:$F$419,2,FALSE)</f>
        <v>81443</v>
      </c>
    </row>
    <row r="189" spans="1:26" ht="15.75" customHeight="1" x14ac:dyDescent="0.25">
      <c r="A189" s="171">
        <v>163</v>
      </c>
      <c r="B189" s="17">
        <v>185</v>
      </c>
      <c r="C189" s="54" t="s">
        <v>1329</v>
      </c>
      <c r="D189" s="54" t="s">
        <v>237</v>
      </c>
      <c r="E189" s="54"/>
      <c r="F189" s="54" t="str">
        <f>VLOOKUP(D189,'zdroj_žádanka BIO'!$D$2:$E$252,2,FALSE)</f>
        <v>Moč</v>
      </c>
      <c r="G189" s="54" t="s">
        <v>4066</v>
      </c>
      <c r="H189">
        <f>VLOOKUP(D189,'BIO+HEM+IMU'!$E$1:$F$419,2,FALSE)</f>
        <v>81325</v>
      </c>
    </row>
    <row r="190" spans="1:26" ht="15.75" customHeight="1" x14ac:dyDescent="0.25">
      <c r="A190" s="171">
        <v>162</v>
      </c>
      <c r="B190" s="17">
        <v>201</v>
      </c>
      <c r="C190" s="54" t="s">
        <v>1329</v>
      </c>
      <c r="D190" s="54" t="s">
        <v>542</v>
      </c>
      <c r="E190" s="54"/>
      <c r="F190" s="54" t="str">
        <f>VLOOKUP(D190,'zdroj_žádanka BIO'!$D$2:$E$252,2,FALSE)</f>
        <v>Moč</v>
      </c>
      <c r="G190" s="54" t="s">
        <v>4067</v>
      </c>
      <c r="H190">
        <f>VLOOKUP(D190,'BIO+HEM+IMU'!$E$1:$F$419,2,FALSE)</f>
        <v>81347</v>
      </c>
    </row>
    <row r="191" spans="1:26" ht="15.75" customHeight="1" x14ac:dyDescent="0.25">
      <c r="A191" s="171">
        <v>165</v>
      </c>
      <c r="B191" s="17"/>
      <c r="C191" s="54" t="s">
        <v>1329</v>
      </c>
      <c r="D191" s="54" t="s">
        <v>208</v>
      </c>
      <c r="E191" s="54"/>
      <c r="F191" s="54" t="str">
        <f>VLOOKUP(D191,'zdroj_žádanka BIO'!$D$2:$E$252,2,FALSE)</f>
        <v>Moč</v>
      </c>
      <c r="G191" s="54" t="s">
        <v>4068</v>
      </c>
      <c r="H191">
        <f>VLOOKUP(D191,'BIO+HEM+IMU'!$E$1:$F$419,2,FALSE)</f>
        <v>81211</v>
      </c>
    </row>
    <row r="192" spans="1:26" ht="15.75" customHeight="1" x14ac:dyDescent="0.25">
      <c r="A192" s="171">
        <v>70</v>
      </c>
      <c r="B192" s="17">
        <v>164</v>
      </c>
      <c r="C192" s="54" t="s">
        <v>697</v>
      </c>
      <c r="D192" s="54" t="s">
        <v>3760</v>
      </c>
      <c r="E192" s="54"/>
      <c r="F192" s="54" t="str">
        <f>VLOOKUP(D192,'zdroj_žádanka BIO'!$D$2:$E$252,2,FALSE)</f>
        <v>-</v>
      </c>
      <c r="G192" s="54" t="s">
        <v>4069</v>
      </c>
      <c r="H192" s="54" t="s">
        <v>3892</v>
      </c>
      <c r="I192" s="172" t="s">
        <v>4070</v>
      </c>
    </row>
    <row r="193" spans="1:26" ht="15.75" customHeight="1" x14ac:dyDescent="0.25">
      <c r="A193" s="171">
        <v>5</v>
      </c>
      <c r="B193" s="17">
        <v>76</v>
      </c>
      <c r="C193" s="54" t="s">
        <v>697</v>
      </c>
      <c r="D193" s="54" t="s">
        <v>201</v>
      </c>
      <c r="E193" s="54"/>
      <c r="F193" s="54" t="str">
        <f>VLOOKUP(D193,'zdroj_žádanka BIO'!$D$2:$E$252,2,FALSE)</f>
        <v>Ledvinový soubor</v>
      </c>
      <c r="G193" s="54" t="s">
        <v>4071</v>
      </c>
      <c r="H193">
        <f>VLOOKUP(D193,'BIO+HEM+IMU'!$E$1:$F$419,2,FALSE)</f>
        <v>81703</v>
      </c>
    </row>
    <row r="194" spans="1:26" ht="15.75" customHeight="1" x14ac:dyDescent="0.25">
      <c r="A194" s="171">
        <v>20</v>
      </c>
      <c r="B194" s="17">
        <v>33</v>
      </c>
      <c r="C194" s="54" t="s">
        <v>697</v>
      </c>
      <c r="D194" s="54" t="s">
        <v>47</v>
      </c>
      <c r="E194" s="54"/>
      <c r="F194" s="54" t="str">
        <f>VLOOKUP(D194,'zdroj_žádanka BIO'!$D$2:$E$252,2,FALSE)</f>
        <v>Jaterní soubor</v>
      </c>
      <c r="G194" s="54" t="s">
        <v>4072</v>
      </c>
      <c r="H194">
        <f>VLOOKUP(D194,'BIO+HEM+IMU'!$E$1:$F$419,2,FALSE)</f>
        <v>81423</v>
      </c>
    </row>
    <row r="195" spans="1:26" ht="15.75" customHeight="1" x14ac:dyDescent="0.25">
      <c r="A195" s="171">
        <v>23</v>
      </c>
      <c r="B195" s="17">
        <v>26</v>
      </c>
      <c r="C195" s="54" t="s">
        <v>697</v>
      </c>
      <c r="D195" s="54" t="s">
        <v>15</v>
      </c>
      <c r="E195" s="54"/>
      <c r="F195" s="54" t="str">
        <f>VLOOKUP(D195,'zdroj_žádanka BIO'!$D$2:$E$252,2,FALSE)</f>
        <v>Speciální testy</v>
      </c>
      <c r="G195" s="54" t="s">
        <v>4073</v>
      </c>
      <c r="H195">
        <f>VLOOKUP(D195,'BIO+HEM+IMU'!$E$1:$F$419,2,FALSE)</f>
        <v>81419</v>
      </c>
    </row>
    <row r="196" spans="1:26" ht="15.75" customHeight="1" x14ac:dyDescent="0.25">
      <c r="A196" s="171">
        <v>31</v>
      </c>
      <c r="B196" s="17">
        <v>21</v>
      </c>
      <c r="C196" s="54" t="s">
        <v>417</v>
      </c>
      <c r="D196" s="54" t="s">
        <v>3749</v>
      </c>
      <c r="E196" s="54"/>
      <c r="F196" s="54" t="str">
        <f>VLOOKUP(D196,'zdroj_žádanka BIO'!$D$2:$E$252,2,FALSE)</f>
        <v>Lipidový soubor</v>
      </c>
      <c r="G196" s="54" t="s">
        <v>4074</v>
      </c>
      <c r="H196" s="15">
        <v>81461</v>
      </c>
      <c r="I196" s="180" t="s">
        <v>4075</v>
      </c>
    </row>
    <row r="197" spans="1:26" ht="15.75" customHeight="1" x14ac:dyDescent="0.25">
      <c r="A197" s="171"/>
      <c r="B197" s="17"/>
      <c r="C197" s="54" t="s">
        <v>697</v>
      </c>
      <c r="D197" s="54" t="s">
        <v>287</v>
      </c>
      <c r="E197" s="54"/>
      <c r="F197" s="54" t="str">
        <f>VLOOKUP(D197,'zdroj_žádanka BIO'!$D$2:$E$252,2,FALSE)</f>
        <v>Lipidový soubor</v>
      </c>
      <c r="G197" s="54" t="s">
        <v>4076</v>
      </c>
      <c r="H197" s="15">
        <v>81461</v>
      </c>
      <c r="I197" s="180" t="s">
        <v>4075</v>
      </c>
    </row>
    <row r="198" spans="1:26" ht="15.75" customHeight="1" x14ac:dyDescent="0.25">
      <c r="A198" s="171">
        <v>35</v>
      </c>
      <c r="B198" s="17">
        <v>136</v>
      </c>
      <c r="C198" s="54" t="s">
        <v>697</v>
      </c>
      <c r="D198" s="54" t="s">
        <v>432</v>
      </c>
      <c r="E198" s="54"/>
      <c r="F198" s="54" t="str">
        <f>VLOOKUP(D198,'zdroj_žádanka BIO'!$D$2:$E$252,2,FALSE)</f>
        <v>Endokrinologie</v>
      </c>
      <c r="G198" s="54" t="s">
        <v>4077</v>
      </c>
      <c r="H198" s="15">
        <f>VLOOKUP(D198,'BIO+HEM+IMU'!$E$1:$F$419,2,FALSE)</f>
        <v>81739</v>
      </c>
      <c r="I198" s="56" t="s">
        <v>4078</v>
      </c>
    </row>
    <row r="199" spans="1:26" ht="15.75" customHeight="1" x14ac:dyDescent="0.25">
      <c r="A199" s="171">
        <v>36</v>
      </c>
      <c r="B199" s="17">
        <v>144</v>
      </c>
      <c r="C199" s="54" t="s">
        <v>697</v>
      </c>
      <c r="D199" s="54" t="s">
        <v>474</v>
      </c>
      <c r="E199" s="54"/>
      <c r="F199" s="54" t="str">
        <f>VLOOKUP(D199,'zdroj_žádanka BIO'!$D$2:$E$252,2,FALSE)</f>
        <v>Endokrinologie</v>
      </c>
      <c r="G199" s="54" t="s">
        <v>4079</v>
      </c>
      <c r="H199">
        <f>VLOOKUP(D199,'BIO+HEM+IMU'!$E$1:$F$419,2,FALSE)</f>
        <v>81741</v>
      </c>
    </row>
    <row r="200" spans="1:26" ht="15.75" customHeight="1" x14ac:dyDescent="0.25">
      <c r="A200" s="176">
        <v>37</v>
      </c>
      <c r="B200" s="177">
        <v>168</v>
      </c>
      <c r="C200" s="178" t="s">
        <v>3924</v>
      </c>
      <c r="D200" s="178" t="s">
        <v>4080</v>
      </c>
      <c r="E200" s="178"/>
      <c r="F200" s="54" t="str">
        <f>VLOOKUP(D200,'zdroj_žádanka BIO'!$D$2:$E$252,2,FALSE)</f>
        <v>Endokrinologie</v>
      </c>
      <c r="G200" s="178" t="s">
        <v>4081</v>
      </c>
      <c r="H200" s="178" t="s">
        <v>3892</v>
      </c>
      <c r="I200" s="175"/>
      <c r="J200" s="15"/>
      <c r="K200" s="15"/>
      <c r="L200" s="15"/>
      <c r="M200" s="15"/>
      <c r="N200" s="15"/>
      <c r="O200" s="15"/>
      <c r="P200" s="15"/>
      <c r="Q200" s="15"/>
      <c r="R200" s="15"/>
      <c r="S200" s="15"/>
      <c r="T200" s="15"/>
      <c r="U200" s="15"/>
      <c r="V200" s="15"/>
      <c r="W200" s="15"/>
      <c r="X200" s="15"/>
      <c r="Y200" s="15"/>
      <c r="Z200" s="15"/>
    </row>
    <row r="201" spans="1:26" ht="15.75" customHeight="1" x14ac:dyDescent="0.25">
      <c r="A201" s="171">
        <v>50</v>
      </c>
      <c r="B201" s="17">
        <v>107</v>
      </c>
      <c r="C201" s="54" t="s">
        <v>697</v>
      </c>
      <c r="D201" s="54" t="s">
        <v>307</v>
      </c>
      <c r="E201" s="54"/>
      <c r="F201" s="54" t="str">
        <f>VLOOKUP(D201,'zdroj_žádanka BIO'!$D$2:$E$252,2,FALSE)</f>
        <v>Proteiny, zánět</v>
      </c>
      <c r="G201" s="54" t="s">
        <v>4082</v>
      </c>
      <c r="H201">
        <f>VLOOKUP(D201,'BIO+HEM+IMU'!$E$1:$F$419,2,FALSE)</f>
        <v>91233</v>
      </c>
      <c r="J201" s="15"/>
      <c r="K201" s="15"/>
      <c r="L201" s="15"/>
      <c r="M201" s="15"/>
      <c r="N201" s="15"/>
      <c r="O201" s="15"/>
      <c r="P201" s="15"/>
      <c r="Q201" s="15"/>
      <c r="R201" s="15"/>
      <c r="S201" s="15"/>
      <c r="T201" s="15"/>
      <c r="U201" s="15"/>
      <c r="V201" s="15"/>
      <c r="W201" s="15"/>
      <c r="X201" s="15"/>
      <c r="Y201" s="15"/>
      <c r="Z201" s="15"/>
    </row>
    <row r="202" spans="1:26" ht="15.75" customHeight="1" x14ac:dyDescent="0.25">
      <c r="A202" s="171">
        <v>53</v>
      </c>
      <c r="B202" s="17">
        <v>69</v>
      </c>
      <c r="C202" s="54" t="s">
        <v>697</v>
      </c>
      <c r="D202" s="54" t="s">
        <v>183</v>
      </c>
      <c r="E202" s="54"/>
      <c r="F202" s="54" t="str">
        <f>VLOOKUP(D202,'zdroj_žádanka BIO'!$D$2:$E$252,2,FALSE)</f>
        <v>Proteiny, zánět</v>
      </c>
      <c r="G202" s="54" t="s">
        <v>4083</v>
      </c>
      <c r="H202">
        <f>VLOOKUP(D202,'BIO+HEM+IMU'!$E$1:$F$419,2,FALSE)</f>
        <v>91355</v>
      </c>
      <c r="J202" s="15"/>
      <c r="K202" s="15"/>
      <c r="L202" s="15"/>
      <c r="M202" s="15"/>
      <c r="N202" s="15"/>
      <c r="O202" s="15"/>
      <c r="P202" s="15"/>
      <c r="Q202" s="15"/>
      <c r="R202" s="15"/>
      <c r="S202" s="15"/>
      <c r="T202" s="15"/>
      <c r="U202" s="15"/>
      <c r="V202" s="15"/>
      <c r="W202" s="15"/>
      <c r="X202" s="15"/>
      <c r="Y202" s="15"/>
      <c r="Z202" s="15"/>
    </row>
    <row r="203" spans="1:26" ht="15.75" customHeight="1" x14ac:dyDescent="0.25">
      <c r="A203" s="171">
        <v>56</v>
      </c>
      <c r="B203" s="17">
        <v>95</v>
      </c>
      <c r="C203" s="54" t="s">
        <v>697</v>
      </c>
      <c r="D203" s="54" t="s">
        <v>263</v>
      </c>
      <c r="E203" s="54"/>
      <c r="F203" s="54" t="str">
        <f>VLOOKUP(D203,'zdroj_žádanka BIO'!$D$2:$E$252,2,FALSE)</f>
        <v>Proteiny, zánět</v>
      </c>
      <c r="G203" s="54" t="s">
        <v>4084</v>
      </c>
      <c r="H203">
        <f>VLOOKUP(D203,'BIO+HEM+IMU'!$E$1:$F$419,2,FALSE)</f>
        <v>91145</v>
      </c>
    </row>
    <row r="204" spans="1:26" ht="15.75" customHeight="1" x14ac:dyDescent="0.25">
      <c r="A204" s="171">
        <v>66</v>
      </c>
      <c r="B204" s="17">
        <v>37</v>
      </c>
      <c r="C204" s="54" t="s">
        <v>697</v>
      </c>
      <c r="D204" s="54" t="s">
        <v>66</v>
      </c>
      <c r="E204" s="54"/>
      <c r="F204" s="54" t="str">
        <f>VLOOKUP(D204,'zdroj_žádanka BIO'!$D$2:$E$252,2,FALSE)</f>
        <v>Diabetologie</v>
      </c>
      <c r="G204" s="54" t="s">
        <v>4085</v>
      </c>
      <c r="H204">
        <f>VLOOKUP(D204,'BIO+HEM+IMU'!$E$1:$F$419,2,FALSE)</f>
        <v>91495</v>
      </c>
      <c r="J204" s="175"/>
      <c r="K204" s="175"/>
      <c r="L204" s="175"/>
      <c r="M204" s="175"/>
      <c r="N204" s="175"/>
      <c r="O204" s="175"/>
      <c r="P204" s="175"/>
      <c r="Q204" s="175"/>
      <c r="R204" s="175"/>
      <c r="S204" s="175"/>
      <c r="T204" s="175"/>
      <c r="U204" s="175"/>
      <c r="V204" s="175"/>
      <c r="W204" s="175"/>
      <c r="X204" s="175"/>
      <c r="Y204" s="175"/>
      <c r="Z204" s="175"/>
    </row>
    <row r="205" spans="1:26" ht="15.75" customHeight="1" x14ac:dyDescent="0.25">
      <c r="A205" s="171">
        <v>67</v>
      </c>
      <c r="B205" s="17">
        <v>38</v>
      </c>
      <c r="C205" s="54" t="s">
        <v>697</v>
      </c>
      <c r="D205" s="54" t="s">
        <v>90</v>
      </c>
      <c r="E205" s="54"/>
      <c r="F205" s="54" t="str">
        <f>VLOOKUP(D205,'zdroj_žádanka BIO'!$D$2:$E$252,2,FALSE)</f>
        <v>Diabetologie</v>
      </c>
      <c r="G205" s="54" t="s">
        <v>4086</v>
      </c>
      <c r="H205">
        <f>VLOOKUP(D205,'BIO+HEM+IMU'!$E$1:$F$419,2,FALSE)</f>
        <v>91499</v>
      </c>
    </row>
    <row r="206" spans="1:26" ht="15.75" customHeight="1" x14ac:dyDescent="0.25">
      <c r="A206" s="171">
        <v>68</v>
      </c>
      <c r="B206" s="17">
        <v>210</v>
      </c>
      <c r="C206" s="54" t="s">
        <v>697</v>
      </c>
      <c r="D206" s="54" t="s">
        <v>92</v>
      </c>
      <c r="E206" s="54"/>
      <c r="F206" s="54" t="str">
        <f>VLOOKUP(D206,'zdroj_žádanka BIO'!$D$2:$E$252,2,FALSE)</f>
        <v>Diabetologie</v>
      </c>
      <c r="G206" s="54" t="s">
        <v>4087</v>
      </c>
      <c r="H206">
        <f>VLOOKUP(D206,'BIO+HEM+IMU'!$E$1:$F$419,2,FALSE)</f>
        <v>91499</v>
      </c>
    </row>
    <row r="207" spans="1:26" ht="15.75" customHeight="1" x14ac:dyDescent="0.25">
      <c r="A207" s="171">
        <v>88</v>
      </c>
      <c r="B207" s="17">
        <v>143</v>
      </c>
      <c r="C207" s="54" t="s">
        <v>697</v>
      </c>
      <c r="D207" s="54" t="s">
        <v>467</v>
      </c>
      <c r="E207" s="54"/>
      <c r="F207" s="54" t="e">
        <f>VLOOKUP(D207,'zdroj_žádanka BIO'!$D$2:$E$252,2,FALSE)</f>
        <v>#N/A</v>
      </c>
      <c r="G207" s="54" t="s">
        <v>4088</v>
      </c>
      <c r="H207">
        <f>VLOOKUP(D207,'BIO+HEM+IMU'!$E$1:$F$419,2,FALSE)</f>
        <v>81717</v>
      </c>
    </row>
    <row r="208" spans="1:26" ht="15.75" customHeight="1" x14ac:dyDescent="0.25">
      <c r="A208" s="171">
        <v>117</v>
      </c>
      <c r="B208" s="17">
        <v>135</v>
      </c>
      <c r="C208" s="54" t="s">
        <v>697</v>
      </c>
      <c r="D208" s="54" t="s">
        <v>427</v>
      </c>
      <c r="E208" s="54"/>
      <c r="F208" s="54" t="str">
        <f>VLOOKUP(D208,'zdroj_žádanka BIO'!$D$2:$E$252,2,FALSE)</f>
        <v>Specifické protilátky</v>
      </c>
      <c r="G208" s="54" t="s">
        <v>4089</v>
      </c>
      <c r="H208">
        <f>VLOOKUP(D208,'BIO+HEM+IMU'!$E$1:$F$419,2,FALSE)</f>
        <v>82141</v>
      </c>
    </row>
    <row r="209" spans="1:9" ht="15.75" customHeight="1" x14ac:dyDescent="0.25">
      <c r="A209" s="171">
        <v>121</v>
      </c>
      <c r="B209" s="17">
        <v>166</v>
      </c>
      <c r="C209" s="54" t="s">
        <v>697</v>
      </c>
      <c r="D209" s="54" t="s">
        <v>536</v>
      </c>
      <c r="E209" s="54"/>
      <c r="F209" s="54" t="str">
        <f>VLOOKUP(D209,'zdroj_žádanka BIO'!$D$2:$E$252,2,FALSE)</f>
        <v>Osteomarkery</v>
      </c>
      <c r="G209" s="54" t="s">
        <v>4090</v>
      </c>
      <c r="H209">
        <f>VLOOKUP(D209,'BIO+HEM+IMU'!$E$1:$F$419,2,FALSE)</f>
        <v>81681</v>
      </c>
    </row>
    <row r="210" spans="1:9" ht="15.75" customHeight="1" x14ac:dyDescent="0.25">
      <c r="A210" s="171">
        <v>122</v>
      </c>
      <c r="B210" s="17">
        <v>132</v>
      </c>
      <c r="C210" s="54" t="s">
        <v>697</v>
      </c>
      <c r="D210" s="54" t="s">
        <v>423</v>
      </c>
      <c r="E210" s="54"/>
      <c r="F210" s="54" t="str">
        <f>VLOOKUP(D210,'zdroj_žádanka BIO'!$D$2:$E$252,2,FALSE)</f>
        <v>Osteomarkery</v>
      </c>
      <c r="G210" s="54" t="s">
        <v>4091</v>
      </c>
      <c r="H210">
        <f>VLOOKUP(D210,'BIO+HEM+IMU'!$E$1:$F$419,2,FALSE)</f>
        <v>93255</v>
      </c>
    </row>
    <row r="211" spans="1:9" ht="15.75" customHeight="1" x14ac:dyDescent="0.25">
      <c r="A211" s="171">
        <v>123</v>
      </c>
      <c r="B211" s="17">
        <v>160</v>
      </c>
      <c r="C211" s="54" t="s">
        <v>697</v>
      </c>
      <c r="D211" s="54" t="s">
        <v>522</v>
      </c>
      <c r="E211" s="54"/>
      <c r="F211" s="54" t="str">
        <f>VLOOKUP(D211,'zdroj_žádanka BIO'!$D$2:$E$252,2,FALSE)</f>
        <v>Kardiomarkery</v>
      </c>
      <c r="G211" s="54" t="s">
        <v>4092</v>
      </c>
      <c r="H211">
        <f>VLOOKUP(D211,'BIO+HEM+IMU'!$E$1:$F$419,2,FALSE)</f>
        <v>81237</v>
      </c>
    </row>
    <row r="212" spans="1:9" ht="15.75" customHeight="1" x14ac:dyDescent="0.25">
      <c r="A212" s="171">
        <v>127</v>
      </c>
      <c r="B212" s="17">
        <v>126</v>
      </c>
      <c r="C212" s="54" t="s">
        <v>697</v>
      </c>
      <c r="D212" s="54" t="s">
        <v>387</v>
      </c>
      <c r="E212" s="54"/>
      <c r="F212" s="54" t="str">
        <f>VLOOKUP(D212,'zdroj_žádanka BIO'!$D$2:$E$252,2,FALSE)</f>
        <v>Kardiomarkery</v>
      </c>
      <c r="G212" s="54" t="s">
        <v>4093</v>
      </c>
      <c r="H212">
        <f>VLOOKUP(D212,'BIO+HEM+IMU'!$E$1:$F$419,2,FALSE)</f>
        <v>81731</v>
      </c>
    </row>
    <row r="213" spans="1:9" ht="15.75" customHeight="1" x14ac:dyDescent="0.25">
      <c r="A213" s="171">
        <v>130</v>
      </c>
      <c r="B213" s="17">
        <v>163</v>
      </c>
      <c r="C213" s="54" t="s">
        <v>697</v>
      </c>
      <c r="D213" s="54" t="s">
        <v>530</v>
      </c>
      <c r="E213" s="54"/>
      <c r="F213" s="54" t="str">
        <f>VLOOKUP(D213,'zdroj_žádanka BIO'!$D$2:$E$252,2,FALSE)</f>
        <v>Lékové hladiny</v>
      </c>
      <c r="G213" s="54" t="s">
        <v>4094</v>
      </c>
      <c r="H213">
        <f>VLOOKUP(D213,'BIO+HEM+IMU'!$E$1:$F$419,2,FALSE)</f>
        <v>99121</v>
      </c>
    </row>
    <row r="214" spans="1:9" ht="15.75" customHeight="1" x14ac:dyDescent="0.25">
      <c r="A214" s="171">
        <v>131</v>
      </c>
      <c r="B214" s="17">
        <v>65</v>
      </c>
      <c r="C214" s="54" t="s">
        <v>697</v>
      </c>
      <c r="D214" s="54" t="s">
        <v>176</v>
      </c>
      <c r="E214" s="54"/>
      <c r="F214" s="54" t="str">
        <f>VLOOKUP(D214,'zdroj_žádanka BIO'!$D$2:$E$252,2,FALSE)</f>
        <v>Lékové hladiny</v>
      </c>
      <c r="G214" s="54" t="s">
        <v>4095</v>
      </c>
      <c r="H214">
        <f>VLOOKUP(D214,'BIO+HEM+IMU'!$E$1:$F$419,2,FALSE)</f>
        <v>99139</v>
      </c>
    </row>
    <row r="215" spans="1:9" ht="15.75" customHeight="1" x14ac:dyDescent="0.25">
      <c r="A215" s="171">
        <v>132</v>
      </c>
      <c r="B215" s="17">
        <v>84</v>
      </c>
      <c r="C215" s="54" t="s">
        <v>697</v>
      </c>
      <c r="D215" s="54" t="s">
        <v>233</v>
      </c>
      <c r="E215" s="54"/>
      <c r="F215" s="54" t="str">
        <f>VLOOKUP(D215,'zdroj_žádanka BIO'!$D$2:$E$252,2,FALSE)</f>
        <v>Lékové hladiny</v>
      </c>
      <c r="G215" s="54" t="s">
        <v>4096</v>
      </c>
      <c r="H215">
        <f>VLOOKUP(D215,'BIO+HEM+IMU'!$E$1:$F$419,2,FALSE)</f>
        <v>99121</v>
      </c>
    </row>
    <row r="216" spans="1:9" ht="15.75" customHeight="1" x14ac:dyDescent="0.25">
      <c r="A216" s="171">
        <v>133</v>
      </c>
      <c r="B216" s="17">
        <v>78</v>
      </c>
      <c r="C216" s="54" t="s">
        <v>697</v>
      </c>
      <c r="D216" s="54" t="s">
        <v>212</v>
      </c>
      <c r="E216" s="54"/>
      <c r="F216" s="54" t="str">
        <f>VLOOKUP(D216,'zdroj_žádanka BIO'!$D$2:$E$252,2,FALSE)</f>
        <v>Lékové hladiny</v>
      </c>
      <c r="G216" s="54" t="s">
        <v>4097</v>
      </c>
      <c r="H216">
        <f>VLOOKUP(D216,'BIO+HEM+IMU'!$E$1:$F$419,2,FALSE)</f>
        <v>99125</v>
      </c>
    </row>
    <row r="217" spans="1:9" ht="15.75" customHeight="1" x14ac:dyDescent="0.25">
      <c r="A217" s="171">
        <v>134</v>
      </c>
      <c r="B217" s="17">
        <v>31</v>
      </c>
      <c r="C217" s="54" t="s">
        <v>697</v>
      </c>
      <c r="D217" s="54" t="s">
        <v>38</v>
      </c>
      <c r="E217" s="54"/>
      <c r="F217" s="54" t="str">
        <f>VLOOKUP(D217,'zdroj_žádanka BIO'!$D$2:$E$252,2,FALSE)</f>
        <v>Toxikologie sérum</v>
      </c>
      <c r="G217" s="54" t="s">
        <v>4098</v>
      </c>
      <c r="H217">
        <f>VLOOKUP(D217,'BIO+HEM+IMU'!$E$1:$F$419,2,FALSE)</f>
        <v>81723</v>
      </c>
    </row>
    <row r="218" spans="1:9" ht="15.75" customHeight="1" x14ac:dyDescent="0.25">
      <c r="A218" s="171">
        <v>151</v>
      </c>
      <c r="B218" s="17">
        <v>1006</v>
      </c>
      <c r="C218" s="54" t="s">
        <v>1148</v>
      </c>
      <c r="D218" s="54" t="s">
        <v>351</v>
      </c>
      <c r="E218" s="54"/>
      <c r="F218" s="54" t="str">
        <f>VLOOKUP(D218,'zdroj_žádanka BIO'!$D$2:$E$252,2,FALSE)</f>
        <v>Koagulace</v>
      </c>
      <c r="G218" s="54" t="s">
        <v>4099</v>
      </c>
      <c r="H218">
        <f>VLOOKUP(D218,'BIO+HEM+IMU'!$E$1:$F$419,2,FALSE)</f>
        <v>9131</v>
      </c>
    </row>
    <row r="219" spans="1:9" ht="15.75" customHeight="1" x14ac:dyDescent="0.25">
      <c r="A219" s="171">
        <v>155</v>
      </c>
      <c r="B219" s="17">
        <v>1013</v>
      </c>
      <c r="C219" s="54" t="s">
        <v>417</v>
      </c>
      <c r="D219" s="54" t="s">
        <v>63</v>
      </c>
      <c r="E219" s="54"/>
      <c r="F219" s="54" t="str">
        <f>VLOOKUP(D219,'zdroj_žádanka BIO'!$D$2:$E$252,2,FALSE)</f>
        <v>Koagulace</v>
      </c>
      <c r="G219" s="54" t="s">
        <v>4100</v>
      </c>
      <c r="H219">
        <f>VLOOKUP(D219,'BIO+HEM+IMU'!$E$1:$F$419,2,FALSE)</f>
        <v>96157</v>
      </c>
    </row>
    <row r="220" spans="1:9" ht="15.75" customHeight="1" x14ac:dyDescent="0.25">
      <c r="A220" s="171">
        <v>158</v>
      </c>
      <c r="B220" s="17">
        <v>1009</v>
      </c>
      <c r="C220" s="54" t="s">
        <v>1148</v>
      </c>
      <c r="D220" s="54" t="s">
        <v>491</v>
      </c>
      <c r="E220" s="54"/>
      <c r="F220" s="54" t="str">
        <f>VLOOKUP(D220,'zdroj_žádanka BIO'!$D$2:$E$252,2,FALSE)</f>
        <v>Imunohematologie</v>
      </c>
      <c r="G220" s="54" t="s">
        <v>4101</v>
      </c>
      <c r="H220">
        <f>VLOOKUP(D220,'BIO+HEM+IMU'!$E$1:$F$419,2,FALSE)</f>
        <v>22117</v>
      </c>
    </row>
    <row r="221" spans="1:9" ht="15.75" customHeight="1" x14ac:dyDescent="0.25">
      <c r="A221" s="171">
        <v>159</v>
      </c>
      <c r="B221" s="17">
        <v>17</v>
      </c>
      <c r="C221" s="54" t="s">
        <v>1208</v>
      </c>
      <c r="D221" s="54" t="s">
        <v>399</v>
      </c>
      <c r="E221" s="54"/>
      <c r="F221" s="54" t="str">
        <f>VLOOKUP(D221,'zdroj_žádanka BIO'!$D$2:$E$252,2,FALSE)</f>
        <v>Stolice</v>
      </c>
      <c r="G221" s="54" t="s">
        <v>4102</v>
      </c>
      <c r="H221">
        <f>VLOOKUP(D221,'BIO+HEM+IMU'!$E$1:$F$419,2,FALSE)</f>
        <v>81561</v>
      </c>
    </row>
    <row r="222" spans="1:9" ht="15.75" customHeight="1" x14ac:dyDescent="0.25">
      <c r="A222" s="171">
        <v>180</v>
      </c>
      <c r="B222" s="17">
        <v>186</v>
      </c>
      <c r="C222" s="54" t="s">
        <v>1329</v>
      </c>
      <c r="D222" s="54" t="s">
        <v>277</v>
      </c>
      <c r="E222" s="54"/>
      <c r="F222" s="54" t="str">
        <f>VLOOKUP(D222,'zdroj_žádanka BIO'!$D$2:$E$252,2,FALSE)</f>
        <v>Moč</v>
      </c>
      <c r="G222" s="54" t="s">
        <v>4103</v>
      </c>
      <c r="H222">
        <f>VLOOKUP(D222,'BIO+HEM+IMU'!$E$1:$F$419,2,FALSE)</f>
        <v>93159</v>
      </c>
    </row>
    <row r="223" spans="1:9" ht="15.75" customHeight="1" x14ac:dyDescent="0.25">
      <c r="A223" s="171">
        <v>182</v>
      </c>
      <c r="B223" s="17">
        <v>170</v>
      </c>
      <c r="C223" s="54" t="s">
        <v>1329</v>
      </c>
      <c r="D223" s="54" t="s">
        <v>35</v>
      </c>
      <c r="E223" s="54"/>
      <c r="F223" s="54" t="str">
        <f>VLOOKUP(D223,'zdroj_žádanka BIO'!$D$2:$E$252,2,FALSE)</f>
        <v>Toxikologie moč</v>
      </c>
      <c r="G223" s="54" t="s">
        <v>4104</v>
      </c>
      <c r="H223">
        <f>VLOOKUP(D223,'BIO+HEM+IMU'!$E$1:$F$419,2,FALSE)</f>
        <v>81723</v>
      </c>
    </row>
    <row r="224" spans="1:9" ht="15.75" customHeight="1" x14ac:dyDescent="0.25">
      <c r="A224" s="171">
        <v>183</v>
      </c>
      <c r="B224" s="17">
        <v>188</v>
      </c>
      <c r="C224" s="54" t="s">
        <v>1329</v>
      </c>
      <c r="D224" s="54" t="s">
        <v>3768</v>
      </c>
      <c r="E224" s="54"/>
      <c r="F224" s="54" t="str">
        <f>VLOOKUP(D224,'zdroj_žádanka BIO'!$D$2:$E$252,2,FALSE)</f>
        <v>Toxikologie moč</v>
      </c>
      <c r="G224" s="54" t="s">
        <v>4105</v>
      </c>
      <c r="H224" s="17"/>
      <c r="I224" s="17" t="s">
        <v>231</v>
      </c>
    </row>
    <row r="225" spans="1:26" ht="15.75" customHeight="1" x14ac:dyDescent="0.25">
      <c r="A225" s="171"/>
      <c r="B225" s="17"/>
      <c r="C225" s="54"/>
      <c r="D225" s="17" t="s">
        <v>329</v>
      </c>
      <c r="E225" s="54"/>
      <c r="F225" s="54" t="e">
        <f>VLOOKUP(D225,'zdroj_žádanka BIO'!$D$2:$E$252,2,FALSE)</f>
        <v>#N/A</v>
      </c>
      <c r="G225" s="54" t="s">
        <v>4106</v>
      </c>
      <c r="H225" s="17">
        <v>99151</v>
      </c>
      <c r="I225" s="17"/>
    </row>
    <row r="226" spans="1:26" ht="13.5" customHeight="1" x14ac:dyDescent="0.25">
      <c r="A226" s="171">
        <v>184</v>
      </c>
      <c r="B226" s="17">
        <v>197</v>
      </c>
      <c r="C226" s="54" t="s">
        <v>1329</v>
      </c>
      <c r="D226" s="54" t="s">
        <v>3774</v>
      </c>
      <c r="E226" s="54"/>
      <c r="F226" s="54" t="str">
        <f>VLOOKUP(D226,'zdroj_žádanka BIO'!$D$2:$E$252,2,FALSE)</f>
        <v>Toxikologie moč</v>
      </c>
      <c r="G226" s="54" t="s">
        <v>4107</v>
      </c>
      <c r="H226" s="17"/>
      <c r="I226" s="17" t="s">
        <v>231</v>
      </c>
    </row>
    <row r="227" spans="1:26" ht="13.5" customHeight="1" x14ac:dyDescent="0.25">
      <c r="A227" s="171"/>
      <c r="B227" s="17"/>
      <c r="C227" s="54"/>
      <c r="D227" s="17" t="s">
        <v>402</v>
      </c>
      <c r="E227" s="54"/>
      <c r="F227" s="54" t="e">
        <f>VLOOKUP(D227,'zdroj_žádanka BIO'!$D$2:$E$252,2,FALSE)</f>
        <v>#N/A</v>
      </c>
      <c r="G227" s="54" t="s">
        <v>4108</v>
      </c>
      <c r="H227" s="17">
        <v>99151</v>
      </c>
      <c r="I227" s="17"/>
    </row>
    <row r="228" spans="1:26" ht="13.5" customHeight="1" x14ac:dyDescent="0.25">
      <c r="A228" s="171">
        <v>185</v>
      </c>
      <c r="B228" s="17"/>
      <c r="C228" s="54" t="s">
        <v>1329</v>
      </c>
      <c r="D228" s="54" t="s">
        <v>3776</v>
      </c>
      <c r="E228" s="54"/>
      <c r="F228" s="54" t="str">
        <f>VLOOKUP(D228,'zdroj_žádanka BIO'!$D$2:$E$252,2,FALSE)</f>
        <v>Toxikologie moč</v>
      </c>
      <c r="G228" s="54" t="s">
        <v>4109</v>
      </c>
      <c r="H228" s="17"/>
      <c r="I228" s="17" t="s">
        <v>231</v>
      </c>
      <c r="J228" s="17"/>
      <c r="K228" s="17"/>
      <c r="L228" s="17"/>
      <c r="M228" s="17"/>
      <c r="N228" s="17"/>
      <c r="O228" s="17"/>
      <c r="P228" s="17"/>
      <c r="Q228" s="17"/>
      <c r="R228" s="17"/>
      <c r="S228" s="17"/>
      <c r="T228" s="17"/>
      <c r="U228" s="17"/>
      <c r="V228" s="17"/>
      <c r="W228" s="17"/>
      <c r="X228" s="17"/>
      <c r="Y228" s="17"/>
      <c r="Z228" s="17"/>
    </row>
    <row r="229" spans="1:26" ht="13.5" customHeight="1" x14ac:dyDescent="0.25">
      <c r="A229" s="171">
        <v>186</v>
      </c>
      <c r="B229" s="17">
        <v>171</v>
      </c>
      <c r="C229" s="54" t="s">
        <v>1329</v>
      </c>
      <c r="D229" s="181" t="s">
        <v>4110</v>
      </c>
      <c r="E229" s="181"/>
      <c r="F229" s="54" t="e">
        <f>VLOOKUP(D229,'zdroj_žádanka BIO'!$D$2:$E$252,2,FALSE)</f>
        <v>#N/A</v>
      </c>
      <c r="G229" s="54" t="s">
        <v>4111</v>
      </c>
      <c r="H229" s="17"/>
      <c r="I229" s="17" t="s">
        <v>231</v>
      </c>
      <c r="J229" s="17"/>
      <c r="K229" s="17"/>
      <c r="L229" s="17"/>
      <c r="M229" s="17"/>
      <c r="N229" s="17"/>
      <c r="O229" s="17"/>
      <c r="P229" s="17"/>
      <c r="Q229" s="17"/>
      <c r="R229" s="17"/>
      <c r="S229" s="17"/>
      <c r="T229" s="17"/>
      <c r="U229" s="17"/>
      <c r="V229" s="17"/>
      <c r="W229" s="17"/>
      <c r="X229" s="17"/>
      <c r="Y229" s="17"/>
      <c r="Z229" s="17"/>
    </row>
    <row r="230" spans="1:26" ht="13.5" customHeight="1" x14ac:dyDescent="0.25">
      <c r="A230" s="171"/>
      <c r="B230" s="17"/>
      <c r="C230" s="54"/>
      <c r="D230" s="17" t="s">
        <v>50</v>
      </c>
      <c r="E230" s="181"/>
      <c r="F230" s="54" t="str">
        <f>VLOOKUP(D230,'zdroj_žádanka BIO'!$D$2:$E$252,2,FALSE)</f>
        <v>Toxikologie moč</v>
      </c>
      <c r="G230" s="54" t="s">
        <v>4112</v>
      </c>
      <c r="H230" s="17">
        <v>99151</v>
      </c>
      <c r="I230" s="17"/>
      <c r="J230" s="17"/>
      <c r="K230" s="17"/>
      <c r="L230" s="17"/>
      <c r="M230" s="17"/>
      <c r="N230" s="17"/>
      <c r="O230" s="17"/>
      <c r="P230" s="17"/>
      <c r="Q230" s="17"/>
      <c r="R230" s="17"/>
      <c r="S230" s="17"/>
      <c r="T230" s="17"/>
      <c r="U230" s="17"/>
      <c r="V230" s="17"/>
      <c r="W230" s="17"/>
      <c r="X230" s="17"/>
      <c r="Y230" s="17"/>
      <c r="Z230" s="17"/>
    </row>
    <row r="231" spans="1:26" ht="13.5" customHeight="1" x14ac:dyDescent="0.25">
      <c r="A231" s="171">
        <v>187</v>
      </c>
      <c r="B231" s="17">
        <v>177</v>
      </c>
      <c r="C231" s="54" t="s">
        <v>1329</v>
      </c>
      <c r="D231" s="54" t="s">
        <v>147</v>
      </c>
      <c r="E231" s="54"/>
      <c r="F231" s="54" t="str">
        <f>VLOOKUP(D231,'zdroj_žádanka BIO'!$D$2:$E$252,2,FALSE)</f>
        <v>Toxikologie moč</v>
      </c>
      <c r="G231" s="54" t="s">
        <v>4113</v>
      </c>
      <c r="H231" s="17">
        <f>VLOOKUP(D231,'BIO+HEM+IMU'!$E$1:$F$419,2,FALSE)</f>
        <v>99151</v>
      </c>
      <c r="I231" s="17"/>
      <c r="J231" s="17"/>
      <c r="K231" s="17"/>
      <c r="L231" s="17"/>
      <c r="M231" s="17"/>
      <c r="N231" s="17"/>
      <c r="O231" s="17"/>
      <c r="P231" s="17"/>
      <c r="Q231" s="17"/>
      <c r="R231" s="17"/>
      <c r="S231" s="17"/>
      <c r="T231" s="17"/>
      <c r="U231" s="17"/>
      <c r="V231" s="17"/>
      <c r="W231" s="17"/>
      <c r="X231" s="17"/>
      <c r="Y231" s="17"/>
      <c r="Z231" s="17"/>
    </row>
    <row r="232" spans="1:26" ht="13.5" customHeight="1" x14ac:dyDescent="0.25">
      <c r="A232" s="171">
        <v>188</v>
      </c>
      <c r="B232" s="17">
        <v>174</v>
      </c>
      <c r="C232" s="54" t="s">
        <v>1329</v>
      </c>
      <c r="D232" s="54" t="s">
        <v>3765</v>
      </c>
      <c r="E232" s="54"/>
      <c r="F232" s="54" t="str">
        <f>VLOOKUP(D232,'zdroj_žádanka BIO'!$D$2:$E$252,2,FALSE)</f>
        <v>Toxikologie moč</v>
      </c>
      <c r="G232" s="54" t="s">
        <v>4114</v>
      </c>
      <c r="H232" s="17"/>
      <c r="I232" s="17" t="s">
        <v>231</v>
      </c>
      <c r="J232" s="17"/>
      <c r="K232" s="17"/>
      <c r="L232" s="17"/>
      <c r="M232" s="17"/>
      <c r="N232" s="17"/>
      <c r="O232" s="17"/>
      <c r="P232" s="17"/>
      <c r="Q232" s="17"/>
      <c r="R232" s="17"/>
      <c r="S232" s="17"/>
      <c r="T232" s="17"/>
      <c r="U232" s="17"/>
      <c r="V232" s="17"/>
      <c r="W232" s="17"/>
      <c r="X232" s="17"/>
      <c r="Y232" s="17"/>
      <c r="Z232" s="17"/>
    </row>
    <row r="233" spans="1:26" ht="13.5" customHeight="1" x14ac:dyDescent="0.25">
      <c r="A233" s="171"/>
      <c r="B233" s="17"/>
      <c r="C233" s="54"/>
      <c r="D233" s="17" t="s">
        <v>131</v>
      </c>
      <c r="E233" s="54"/>
      <c r="F233" s="54" t="e">
        <f>VLOOKUP(D233,'zdroj_žádanka BIO'!$D$2:$E$252,2,FALSE)</f>
        <v>#N/A</v>
      </c>
      <c r="G233" s="54" t="s">
        <v>4115</v>
      </c>
      <c r="H233" s="17">
        <v>99151</v>
      </c>
      <c r="I233" s="17"/>
      <c r="J233" s="17"/>
      <c r="K233" s="17"/>
      <c r="L233" s="17"/>
      <c r="M233" s="17"/>
      <c r="N233" s="17"/>
      <c r="O233" s="17"/>
      <c r="P233" s="17"/>
      <c r="Q233" s="17"/>
      <c r="R233" s="17"/>
      <c r="S233" s="17"/>
      <c r="T233" s="17"/>
      <c r="U233" s="17"/>
      <c r="V233" s="17"/>
      <c r="W233" s="17"/>
      <c r="X233" s="17"/>
      <c r="Y233" s="17"/>
      <c r="Z233" s="17"/>
    </row>
    <row r="234" spans="1:26" ht="13.5" customHeight="1" x14ac:dyDescent="0.25">
      <c r="A234" s="171">
        <v>189</v>
      </c>
      <c r="B234" s="17">
        <v>189</v>
      </c>
      <c r="C234" s="54" t="s">
        <v>1329</v>
      </c>
      <c r="D234" s="54" t="s">
        <v>331</v>
      </c>
      <c r="E234" s="54"/>
      <c r="F234" s="54" t="str">
        <f>VLOOKUP(D234,'zdroj_žádanka BIO'!$D$2:$E$252,2,FALSE)</f>
        <v>Toxikologie moč</v>
      </c>
      <c r="G234" s="54" t="s">
        <v>4116</v>
      </c>
      <c r="H234" s="17">
        <v>99151</v>
      </c>
      <c r="I234" s="17"/>
      <c r="J234" s="17"/>
      <c r="K234" s="17"/>
      <c r="L234" s="17"/>
      <c r="M234" s="17"/>
      <c r="N234" s="17"/>
      <c r="O234" s="17"/>
      <c r="P234" s="17"/>
      <c r="Q234" s="17"/>
      <c r="R234" s="17"/>
      <c r="S234" s="17"/>
      <c r="T234" s="17"/>
      <c r="U234" s="17"/>
      <c r="V234" s="17"/>
      <c r="W234" s="17"/>
      <c r="X234" s="17"/>
      <c r="Y234" s="17"/>
      <c r="Z234" s="17"/>
    </row>
    <row r="235" spans="1:26" ht="13.5" customHeight="1" x14ac:dyDescent="0.25">
      <c r="A235" s="171">
        <v>190</v>
      </c>
      <c r="B235" s="17">
        <v>173</v>
      </c>
      <c r="C235" s="54" t="s">
        <v>1329</v>
      </c>
      <c r="D235" s="54" t="s">
        <v>3764</v>
      </c>
      <c r="E235" s="54"/>
      <c r="F235" s="54" t="str">
        <f>VLOOKUP(D235,'zdroj_žádanka BIO'!$D$2:$E$252,2,FALSE)</f>
        <v>Toxikologie moč</v>
      </c>
      <c r="G235" s="54" t="s">
        <v>4117</v>
      </c>
      <c r="H235" s="17"/>
      <c r="I235" s="17" t="s">
        <v>231</v>
      </c>
      <c r="J235" s="17"/>
      <c r="K235" s="17"/>
      <c r="L235" s="17"/>
      <c r="M235" s="17"/>
      <c r="N235" s="17"/>
      <c r="O235" s="17"/>
      <c r="P235" s="17"/>
      <c r="Q235" s="17"/>
      <c r="R235" s="17"/>
      <c r="S235" s="17"/>
      <c r="T235" s="17"/>
      <c r="U235" s="17"/>
      <c r="V235" s="17"/>
      <c r="W235" s="17"/>
      <c r="X235" s="17"/>
      <c r="Y235" s="17"/>
      <c r="Z235" s="17"/>
    </row>
    <row r="236" spans="1:26" ht="13.5" customHeight="1" x14ac:dyDescent="0.25">
      <c r="A236" s="171"/>
      <c r="B236" s="17"/>
      <c r="C236" s="54"/>
      <c r="D236" s="17" t="s">
        <v>126</v>
      </c>
      <c r="E236" s="54"/>
      <c r="F236" s="54" t="str">
        <f>VLOOKUP(D236,'zdroj_žádanka BIO'!$D$2:$E$252,2,FALSE)</f>
        <v>Toxikologie moč</v>
      </c>
      <c r="G236" s="54" t="s">
        <v>4118</v>
      </c>
      <c r="H236" s="17">
        <v>99151</v>
      </c>
      <c r="I236" s="17"/>
      <c r="J236" s="17"/>
      <c r="K236" s="17"/>
      <c r="L236" s="17"/>
      <c r="M236" s="17"/>
      <c r="N236" s="17"/>
      <c r="O236" s="17"/>
      <c r="P236" s="17"/>
      <c r="Q236" s="17"/>
      <c r="R236" s="17"/>
      <c r="S236" s="17"/>
      <c r="T236" s="17"/>
      <c r="U236" s="17"/>
      <c r="V236" s="17"/>
      <c r="W236" s="17"/>
      <c r="X236" s="17"/>
      <c r="Y236" s="17"/>
      <c r="Z236" s="17"/>
    </row>
    <row r="237" spans="1:26" ht="13.5" customHeight="1" x14ac:dyDescent="0.25">
      <c r="A237" s="171">
        <v>191</v>
      </c>
      <c r="B237" s="17">
        <v>182</v>
      </c>
      <c r="C237" s="54" t="s">
        <v>1329</v>
      </c>
      <c r="D237" s="54" t="s">
        <v>223</v>
      </c>
      <c r="E237" s="54"/>
      <c r="F237" s="54" t="str">
        <f>VLOOKUP(D237,'zdroj_žádanka BIO'!$D$2:$E$252,2,FALSE)</f>
        <v>Toxikologie moč</v>
      </c>
      <c r="G237" s="54" t="s">
        <v>4119</v>
      </c>
      <c r="H237">
        <f>VLOOKUP(D237,'BIO+HEM+IMU'!$E$1:$F$419,2,FALSE)</f>
        <v>81723</v>
      </c>
      <c r="J237" s="17"/>
      <c r="K237" s="17"/>
      <c r="L237" s="17"/>
      <c r="M237" s="17"/>
      <c r="N237" s="17"/>
      <c r="O237" s="17"/>
      <c r="P237" s="17"/>
      <c r="Q237" s="17"/>
      <c r="R237" s="17"/>
      <c r="S237" s="17"/>
      <c r="T237" s="17"/>
      <c r="U237" s="17"/>
      <c r="V237" s="17"/>
      <c r="W237" s="17"/>
      <c r="X237" s="17"/>
      <c r="Y237" s="17"/>
      <c r="Z237" s="17"/>
    </row>
    <row r="238" spans="1:26" ht="13.5" customHeight="1" x14ac:dyDescent="0.25">
      <c r="A238" s="171">
        <v>193</v>
      </c>
      <c r="B238" s="17">
        <v>2</v>
      </c>
      <c r="C238" s="54" t="s">
        <v>1148</v>
      </c>
      <c r="D238" s="54" t="s">
        <v>12</v>
      </c>
      <c r="E238" s="54"/>
      <c r="F238" s="54" t="str">
        <f>VLOOKUP(D238,'zdroj_žádanka BIO'!$D$2:$E$252,2,FALSE)</f>
        <v>Speciální testy</v>
      </c>
      <c r="G238" s="54" t="s">
        <v>4120</v>
      </c>
      <c r="H238">
        <f>VLOOKUP(D238,'BIO+HEM+IMU'!$E$1:$F$419,2,FALSE)</f>
        <v>81585</v>
      </c>
      <c r="J238" s="17"/>
      <c r="K238" s="17"/>
      <c r="L238" s="17"/>
      <c r="M238" s="17"/>
      <c r="N238" s="17"/>
      <c r="O238" s="17"/>
      <c r="P238" s="17"/>
      <c r="Q238" s="17"/>
      <c r="R238" s="17"/>
      <c r="S238" s="17"/>
      <c r="T238" s="17"/>
      <c r="U238" s="17"/>
      <c r="V238" s="17"/>
      <c r="W238" s="17"/>
      <c r="X238" s="17"/>
      <c r="Y238" s="17"/>
      <c r="Z238" s="17"/>
    </row>
    <row r="239" spans="1:26" ht="13.5" customHeight="1" x14ac:dyDescent="0.25">
      <c r="A239" s="176">
        <v>194</v>
      </c>
      <c r="B239" s="177">
        <v>1001</v>
      </c>
      <c r="C239" s="178" t="s">
        <v>1148</v>
      </c>
      <c r="D239" s="178" t="s">
        <v>4121</v>
      </c>
      <c r="E239" s="178"/>
      <c r="F239" s="54" t="str">
        <f>VLOOKUP(D239,'zdroj_žádanka BIO'!$D$2:$E$252,2,FALSE)</f>
        <v>Hematologie</v>
      </c>
      <c r="G239" s="178" t="s">
        <v>4122</v>
      </c>
      <c r="H239" s="178" t="s">
        <v>3892</v>
      </c>
      <c r="I239" s="175"/>
      <c r="J239" s="17"/>
      <c r="K239" s="17"/>
      <c r="L239" s="17"/>
      <c r="M239" s="17"/>
      <c r="N239" s="17"/>
      <c r="O239" s="17"/>
      <c r="P239" s="17"/>
      <c r="Q239" s="17"/>
      <c r="R239" s="17"/>
      <c r="S239" s="17"/>
      <c r="T239" s="17"/>
      <c r="U239" s="17"/>
      <c r="V239" s="17"/>
      <c r="W239" s="17"/>
      <c r="X239" s="17"/>
      <c r="Y239" s="17"/>
      <c r="Z239" s="17"/>
    </row>
    <row r="240" spans="1:26" ht="13.5" customHeight="1" x14ac:dyDescent="0.25">
      <c r="A240" s="171">
        <v>198</v>
      </c>
      <c r="B240" s="17">
        <v>1012</v>
      </c>
      <c r="C240" s="54" t="s">
        <v>417</v>
      </c>
      <c r="D240" s="54" t="s">
        <v>111</v>
      </c>
      <c r="E240" s="54"/>
      <c r="F240" s="54" t="str">
        <f>VLOOKUP(D240,'zdroj_žádanka BIO'!$D$2:$E$252,2,FALSE)</f>
        <v>Imunohematologie</v>
      </c>
      <c r="G240" s="54" t="s">
        <v>4123</v>
      </c>
      <c r="H240">
        <f>VLOOKUP(D240,'BIO+HEM+IMU'!$E$1:$F$419,2,FALSE)</f>
        <v>22347</v>
      </c>
      <c r="J240" s="17"/>
      <c r="K240" s="17"/>
      <c r="L240" s="17"/>
      <c r="M240" s="17"/>
      <c r="N240" s="17"/>
      <c r="O240" s="17"/>
      <c r="P240" s="17"/>
      <c r="Q240" s="17"/>
      <c r="R240" s="17"/>
      <c r="S240" s="17"/>
      <c r="T240" s="17"/>
      <c r="U240" s="17"/>
      <c r="V240" s="17"/>
      <c r="W240" s="17"/>
      <c r="X240" s="17"/>
      <c r="Y240" s="17"/>
      <c r="Z240" s="17"/>
    </row>
    <row r="241" spans="1:26" ht="13.5" customHeight="1" x14ac:dyDescent="0.25">
      <c r="A241" s="171">
        <v>200</v>
      </c>
      <c r="B241" s="17">
        <v>1018</v>
      </c>
      <c r="C241" s="54" t="s">
        <v>417</v>
      </c>
      <c r="D241" s="54" t="s">
        <v>225</v>
      </c>
      <c r="E241" s="54"/>
      <c r="F241" s="54" t="str">
        <f>VLOOKUP(D241,'zdroj_žádanka BIO'!$D$2:$E$252,2,FALSE)</f>
        <v>Koagulace</v>
      </c>
      <c r="G241" s="54" t="s">
        <v>4124</v>
      </c>
      <c r="H241">
        <f>VLOOKUP(D241,'BIO+HEM+IMU'!$E$1:$F$419,2,FALSE)</f>
        <v>96191</v>
      </c>
    </row>
    <row r="242" spans="1:26" ht="13.5" customHeight="1" x14ac:dyDescent="0.25">
      <c r="A242" s="171">
        <v>201</v>
      </c>
      <c r="B242" s="17">
        <v>1021</v>
      </c>
      <c r="C242" s="54" t="s">
        <v>417</v>
      </c>
      <c r="D242" s="54" t="s">
        <v>437</v>
      </c>
      <c r="E242" s="54"/>
      <c r="F242" s="54" t="str">
        <f>VLOOKUP(D242,'zdroj_žádanka BIO'!$D$2:$E$252,2,FALSE)</f>
        <v>Koagulace</v>
      </c>
      <c r="G242" s="54" t="s">
        <v>4125</v>
      </c>
      <c r="H242">
        <f>VLOOKUP(D242,'BIO+HEM+IMU'!$E$1:$F$419,2,FALSE)</f>
        <v>96273</v>
      </c>
    </row>
    <row r="243" spans="1:26" ht="13.5" customHeight="1" x14ac:dyDescent="0.25">
      <c r="A243" s="171">
        <v>203</v>
      </c>
      <c r="B243" s="17">
        <v>1023</v>
      </c>
      <c r="C243" s="54" t="s">
        <v>417</v>
      </c>
      <c r="D243" s="54" t="s">
        <v>447</v>
      </c>
      <c r="E243" s="54"/>
      <c r="F243" s="54" t="str">
        <f>VLOOKUP(D243,'zdroj_žádanka BIO'!$D$2:$E$252,2,FALSE)</f>
        <v>Koagulace</v>
      </c>
      <c r="G243" s="54" t="s">
        <v>4126</v>
      </c>
      <c r="H243">
        <f>VLOOKUP(D243,'BIO+HEM+IMU'!$E$1:$F$419,2,FALSE)</f>
        <v>96211</v>
      </c>
      <c r="J243" s="175"/>
      <c r="K243" s="175"/>
      <c r="L243" s="175"/>
      <c r="M243" s="175"/>
      <c r="N243" s="175"/>
      <c r="O243" s="175"/>
      <c r="P243" s="175"/>
      <c r="Q243" s="175"/>
      <c r="R243" s="175"/>
      <c r="S243" s="175"/>
      <c r="T243" s="175"/>
      <c r="U243" s="175"/>
      <c r="V243" s="175"/>
      <c r="W243" s="175"/>
      <c r="X243" s="175"/>
      <c r="Y243" s="175"/>
      <c r="Z243" s="175"/>
    </row>
    <row r="244" spans="1:26" ht="13.5" customHeight="1" x14ac:dyDescent="0.25">
      <c r="A244" s="171">
        <v>204</v>
      </c>
      <c r="B244" s="17"/>
      <c r="C244" s="54" t="s">
        <v>417</v>
      </c>
      <c r="D244" s="54" t="s">
        <v>313</v>
      </c>
      <c r="E244" s="54"/>
      <c r="F244" s="54" t="str">
        <f>VLOOKUP(D244,'zdroj_žádanka BIO'!$D$2:$E$252,2,FALSE)</f>
        <v>Koagulace</v>
      </c>
      <c r="G244" s="54" t="s">
        <v>4127</v>
      </c>
      <c r="H244" s="15">
        <v>96623</v>
      </c>
      <c r="I244" s="172" t="s">
        <v>3931</v>
      </c>
    </row>
    <row r="245" spans="1:26" ht="15.75" customHeight="1" x14ac:dyDescent="0.25">
      <c r="A245" s="171">
        <v>207</v>
      </c>
      <c r="B245" s="17">
        <v>57</v>
      </c>
      <c r="C245" s="54" t="s">
        <v>697</v>
      </c>
      <c r="D245" s="54" t="s">
        <v>152</v>
      </c>
      <c r="E245" s="54"/>
      <c r="F245" s="54" t="str">
        <f>VLOOKUP(D245,'zdroj_žádanka BIO'!$D$2:$E$252,2,FALSE)</f>
        <v>Proteiny, zánět</v>
      </c>
      <c r="G245" s="54" t="s">
        <v>4128</v>
      </c>
      <c r="H245">
        <f>VLOOKUP(D245,'BIO+HEM+IMU'!$E$1:$F$419,2,FALSE)</f>
        <v>91363</v>
      </c>
    </row>
    <row r="246" spans="1:26" ht="15.75" customHeight="1" x14ac:dyDescent="0.25">
      <c r="A246" s="171">
        <v>208</v>
      </c>
      <c r="B246" s="17">
        <v>80</v>
      </c>
      <c r="C246" s="54" t="s">
        <v>697</v>
      </c>
      <c r="D246" s="54" t="s">
        <v>219</v>
      </c>
      <c r="E246" s="54"/>
      <c r="F246" s="54" t="str">
        <f>VLOOKUP(D246,'zdroj_žádanka BIO'!$D$2:$E$252,2,FALSE)</f>
        <v>Speciální testy</v>
      </c>
      <c r="G246" s="54" t="s">
        <v>4129</v>
      </c>
      <c r="H246">
        <f>VLOOKUP(D246,'BIO+HEM+IMU'!$E$1:$F$419,2,FALSE)</f>
        <v>96837</v>
      </c>
    </row>
    <row r="247" spans="1:26" ht="15.75" customHeight="1" x14ac:dyDescent="0.25">
      <c r="A247" s="171">
        <v>210</v>
      </c>
      <c r="B247" s="17">
        <v>92</v>
      </c>
      <c r="C247" s="54" t="s">
        <v>697</v>
      </c>
      <c r="D247" s="54" t="s">
        <v>252</v>
      </c>
      <c r="E247" s="54"/>
      <c r="F247" s="54" t="str">
        <f>VLOOKUP(D247,'zdroj_žádanka BIO'!$D$2:$E$252,2,FALSE)</f>
        <v>Speciální testy</v>
      </c>
      <c r="G247" s="54" t="s">
        <v>4130</v>
      </c>
      <c r="H247">
        <f>VLOOKUP(D247,'BIO+HEM+IMU'!$E$1:$F$419,2,FALSE)</f>
        <v>93153</v>
      </c>
    </row>
    <row r="248" spans="1:26" ht="15.75" customHeight="1" x14ac:dyDescent="0.25">
      <c r="A248" s="171">
        <v>211</v>
      </c>
      <c r="B248" s="17">
        <v>110</v>
      </c>
      <c r="C248" s="54" t="s">
        <v>697</v>
      </c>
      <c r="D248" s="54" t="s">
        <v>318</v>
      </c>
      <c r="E248" s="54"/>
      <c r="F248" s="54" t="str">
        <f>VLOOKUP(D248,'zdroj_žádanka BIO'!$D$2:$E$252,2,FALSE)</f>
        <v>Proteiny, zánět</v>
      </c>
      <c r="G248" s="54" t="s">
        <v>4131</v>
      </c>
      <c r="H248">
        <f>VLOOKUP(D248,'BIO+HEM+IMU'!$E$1:$F$419,2,FALSE)</f>
        <v>91197</v>
      </c>
      <c r="J248" s="15"/>
      <c r="K248" s="15"/>
      <c r="L248" s="15"/>
      <c r="M248" s="15"/>
      <c r="N248" s="15"/>
      <c r="O248" s="15"/>
      <c r="P248" s="15"/>
      <c r="Q248" s="15"/>
      <c r="R248" s="15"/>
      <c r="S248" s="15"/>
      <c r="T248" s="15"/>
      <c r="U248" s="15"/>
      <c r="V248" s="15"/>
      <c r="W248" s="15"/>
      <c r="X248" s="15"/>
      <c r="Y248" s="15"/>
      <c r="Z248" s="15"/>
    </row>
    <row r="249" spans="1:26" ht="15.75" customHeight="1" x14ac:dyDescent="0.25">
      <c r="A249" s="171">
        <v>212</v>
      </c>
      <c r="B249" s="17">
        <v>113</v>
      </c>
      <c r="C249" s="54" t="s">
        <v>697</v>
      </c>
      <c r="D249" s="54" t="s">
        <v>327</v>
      </c>
      <c r="E249" s="54"/>
      <c r="F249" s="54" t="str">
        <f>VLOOKUP(D249,'zdroj_žádanka BIO'!$D$2:$E$252,2,FALSE)</f>
        <v>Osteomarkery</v>
      </c>
      <c r="G249" s="54" t="s">
        <v>4132</v>
      </c>
      <c r="H249">
        <f>VLOOKUP(D249,'BIO+HEM+IMU'!$E$1:$F$419,2,FALSE)</f>
        <v>93141</v>
      </c>
    </row>
    <row r="250" spans="1:26" ht="15.75" customHeight="1" x14ac:dyDescent="0.25">
      <c r="A250" s="171">
        <v>213</v>
      </c>
      <c r="B250" s="17">
        <v>129</v>
      </c>
      <c r="C250" s="54" t="s">
        <v>697</v>
      </c>
      <c r="D250" s="54" t="s">
        <v>414</v>
      </c>
      <c r="E250" s="54"/>
      <c r="F250" s="54" t="str">
        <f>VLOOKUP(D250,'zdroj_žádanka BIO'!$D$2:$E$252,2,FALSE)</f>
        <v>Osteomarkery</v>
      </c>
      <c r="G250" s="54" t="s">
        <v>4133</v>
      </c>
      <c r="H250">
        <f>VLOOKUP(D250,'BIO+HEM+IMU'!$E$1:$F$419,2,FALSE)</f>
        <v>93247</v>
      </c>
    </row>
    <row r="251" spans="1:26" ht="15.75" customHeight="1" x14ac:dyDescent="0.25">
      <c r="A251" s="171">
        <v>214</v>
      </c>
      <c r="B251" s="17">
        <v>146</v>
      </c>
      <c r="C251" s="54" t="s">
        <v>697</v>
      </c>
      <c r="D251" s="54" t="s">
        <v>479</v>
      </c>
      <c r="E251" s="54"/>
      <c r="F251" s="54" t="str">
        <f>VLOOKUP(D251,'zdroj_žádanka BIO'!$D$2:$E$252,2,FALSE)</f>
        <v>Metabolismus Fe</v>
      </c>
      <c r="G251" s="54" t="s">
        <v>4134</v>
      </c>
      <c r="H251">
        <f>VLOOKUP(D251,'BIO+HEM+IMU'!$E$1:$F$419,2,FALSE)</f>
        <v>81721</v>
      </c>
    </row>
    <row r="252" spans="1:26" ht="15.75" customHeight="1" x14ac:dyDescent="0.25">
      <c r="A252" s="171">
        <v>215</v>
      </c>
      <c r="B252" s="17">
        <v>151</v>
      </c>
      <c r="C252" s="54" t="s">
        <v>697</v>
      </c>
      <c r="D252" s="54" t="s">
        <v>499</v>
      </c>
      <c r="E252" s="54"/>
      <c r="F252" s="54" t="str">
        <f>VLOOKUP(D252,'zdroj_žádanka BIO'!$D$2:$E$252,2,FALSE)</f>
        <v>Lékové hladiny</v>
      </c>
      <c r="G252" s="54" t="s">
        <v>4135</v>
      </c>
      <c r="H252">
        <f>VLOOKUP(D252,'BIO+HEM+IMU'!$E$1:$F$419,2,FALSE)</f>
        <v>99119</v>
      </c>
    </row>
    <row r="253" spans="1:26" ht="15.75" customHeight="1" x14ac:dyDescent="0.25">
      <c r="A253" s="171">
        <v>216</v>
      </c>
      <c r="B253" s="17">
        <v>153</v>
      </c>
      <c r="C253" s="54" t="s">
        <v>697</v>
      </c>
      <c r="D253" s="54" t="s">
        <v>504</v>
      </c>
      <c r="E253" s="54"/>
      <c r="F253" s="54" t="str">
        <f>VLOOKUP(D253,'zdroj_žádanka BIO'!$D$2:$E$252,2,FALSE)</f>
        <v>Endokrinologie</v>
      </c>
      <c r="G253" s="54" t="s">
        <v>4136</v>
      </c>
      <c r="H253">
        <f>VLOOKUP(D253,'BIO+HEM+IMU'!$E$1:$F$419,2,FALSE)</f>
        <v>93211</v>
      </c>
    </row>
    <row r="254" spans="1:26" ht="15.75" customHeight="1" x14ac:dyDescent="0.25">
      <c r="A254" s="171">
        <v>218</v>
      </c>
      <c r="B254" s="17">
        <v>155</v>
      </c>
      <c r="C254" s="54" t="s">
        <v>697</v>
      </c>
      <c r="D254" s="54" t="s">
        <v>507</v>
      </c>
      <c r="E254" s="54"/>
      <c r="F254" s="54" t="e">
        <f>VLOOKUP(D254,'zdroj_žádanka BIO'!$D$2:$E$252,2,FALSE)</f>
        <v>#N/A</v>
      </c>
      <c r="G254" s="54" t="s">
        <v>4137</v>
      </c>
      <c r="H254">
        <f>VLOOKUP(D254,'BIO+HEM+IMU'!$E$1:$F$419,2,FALSE)</f>
        <v>93229</v>
      </c>
    </row>
    <row r="255" spans="1:26" ht="15.75" customHeight="1" x14ac:dyDescent="0.25">
      <c r="A255" s="171">
        <v>223</v>
      </c>
      <c r="B255" s="17">
        <v>208</v>
      </c>
      <c r="C255" s="54" t="s">
        <v>697</v>
      </c>
      <c r="D255" s="54" t="s">
        <v>496</v>
      </c>
      <c r="E255" s="54"/>
      <c r="F255" s="54" t="str">
        <f>VLOOKUP(D255,'zdroj_žádanka BIO'!$D$2:$E$252,2,FALSE)</f>
        <v>Endokrinologie</v>
      </c>
      <c r="G255" s="54" t="s">
        <v>4138</v>
      </c>
      <c r="H255">
        <f>VLOOKUP(D255,'BIO+HEM+IMU'!$E$1:$F$419,2,FALSE)</f>
        <v>93267</v>
      </c>
    </row>
    <row r="256" spans="1:26" ht="15.75" customHeight="1" x14ac:dyDescent="0.25">
      <c r="A256" s="171">
        <v>224</v>
      </c>
      <c r="B256" s="17"/>
      <c r="C256" s="54" t="s">
        <v>697</v>
      </c>
      <c r="D256" s="54" t="s">
        <v>94</v>
      </c>
      <c r="E256" s="54"/>
      <c r="F256" s="54" t="str">
        <f>VLOOKUP(D256,'zdroj_žádanka BIO'!$D$2:$E$252,2,FALSE)</f>
        <v>Diabetologie</v>
      </c>
      <c r="G256" s="54" t="s">
        <v>4139</v>
      </c>
      <c r="H256">
        <f>VLOOKUP(D256,'BIO+HEM+IMU'!$E$1:$F$419,2,FALSE)</f>
        <v>91329</v>
      </c>
    </row>
    <row r="257" spans="1:26" ht="15.75" customHeight="1" x14ac:dyDescent="0.25">
      <c r="A257" s="171">
        <v>225</v>
      </c>
      <c r="B257" s="17"/>
      <c r="C257" s="54" t="s">
        <v>697</v>
      </c>
      <c r="D257" s="54" t="s">
        <v>3789</v>
      </c>
      <c r="E257" s="54"/>
      <c r="F257" s="54" t="str">
        <f>VLOOKUP(D257,'zdroj_žádanka BIO'!$D$2:$E$252,2,FALSE)</f>
        <v>Endokrinologie</v>
      </c>
      <c r="G257" s="54" t="s">
        <v>4140</v>
      </c>
      <c r="H257">
        <f>VLOOKUP(D257,'BIO+HEM+IMU'!$E$1:$F$419,2,FALSE)</f>
        <v>91197</v>
      </c>
    </row>
    <row r="258" spans="1:26" ht="15.75" customHeight="1" x14ac:dyDescent="0.25">
      <c r="A258" s="171">
        <v>226</v>
      </c>
      <c r="B258" s="17"/>
      <c r="C258" s="54" t="s">
        <v>697</v>
      </c>
      <c r="D258" s="54" t="s">
        <v>733</v>
      </c>
      <c r="E258" s="54"/>
      <c r="F258" s="54" t="str">
        <f>VLOOKUP(D258,'zdroj_žádanka BIO'!$D$2:$E$252,2,FALSE)</f>
        <v>Proteiny, zánět</v>
      </c>
      <c r="G258" s="54" t="s">
        <v>4141</v>
      </c>
      <c r="H258" s="15">
        <v>91357</v>
      </c>
    </row>
    <row r="259" spans="1:26" ht="15.75" customHeight="1" x14ac:dyDescent="0.25">
      <c r="A259" s="171">
        <v>227</v>
      </c>
      <c r="B259" s="17"/>
      <c r="C259" s="54" t="s">
        <v>697</v>
      </c>
      <c r="D259" s="54" t="s">
        <v>4142</v>
      </c>
      <c r="E259" s="54"/>
      <c r="F259" s="54" t="e">
        <f>VLOOKUP(D259,'zdroj_žádanka BIO'!$D$2:$E$252,2,FALSE)</f>
        <v>#N/A</v>
      </c>
      <c r="G259" s="54" t="s">
        <v>4143</v>
      </c>
      <c r="H259" s="56" t="s">
        <v>4144</v>
      </c>
      <c r="I259" s="172" t="s">
        <v>4145</v>
      </c>
    </row>
    <row r="260" spans="1:26" ht="15.75" customHeight="1" x14ac:dyDescent="0.25">
      <c r="A260" s="171">
        <v>228</v>
      </c>
      <c r="B260" s="17"/>
      <c r="C260" s="54" t="s">
        <v>697</v>
      </c>
      <c r="D260" s="54" t="s">
        <v>1271</v>
      </c>
      <c r="E260" s="54"/>
      <c r="F260" s="54" t="e">
        <f>VLOOKUP(D260,'zdroj_žádanka BIO'!$D$2:$E$252,2,FALSE)</f>
        <v>#N/A</v>
      </c>
      <c r="G260" s="54" t="s">
        <v>4146</v>
      </c>
      <c r="H260" s="15">
        <v>82135</v>
      </c>
    </row>
    <row r="261" spans="1:26" ht="15.75" customHeight="1" x14ac:dyDescent="0.25">
      <c r="A261" s="171"/>
      <c r="B261" s="17"/>
      <c r="C261" s="54" t="s">
        <v>697</v>
      </c>
      <c r="D261" s="54" t="s">
        <v>1273</v>
      </c>
      <c r="E261" s="54"/>
      <c r="F261" s="54" t="e">
        <f>VLOOKUP(D261,'zdroj_žádanka BIO'!$D$2:$E$252,2,FALSE)</f>
        <v>#N/A</v>
      </c>
      <c r="G261" s="54" t="s">
        <v>4147</v>
      </c>
      <c r="H261" s="15">
        <v>82135</v>
      </c>
    </row>
    <row r="262" spans="1:26" ht="15.75" customHeight="1" x14ac:dyDescent="0.25">
      <c r="A262" s="171">
        <v>231</v>
      </c>
      <c r="B262" s="17">
        <v>190</v>
      </c>
      <c r="C262" s="54" t="s">
        <v>1329</v>
      </c>
      <c r="D262" s="54" t="s">
        <v>335</v>
      </c>
      <c r="E262" s="54"/>
      <c r="F262" s="54" t="str">
        <f>VLOOKUP(D262,'zdroj_žádanka BIO'!$D$2:$E$252,2,FALSE)</f>
        <v>Moč</v>
      </c>
      <c r="G262" s="54" t="s">
        <v>4148</v>
      </c>
      <c r="H262">
        <f>VLOOKUP(D262,'BIO+HEM+IMU'!$E$1:$F$419,2,FALSE)</f>
        <v>93131</v>
      </c>
    </row>
    <row r="263" spans="1:26" ht="15.75" customHeight="1" x14ac:dyDescent="0.25">
      <c r="A263" s="171">
        <v>232</v>
      </c>
      <c r="B263" s="17">
        <v>193</v>
      </c>
      <c r="C263" s="54" t="s">
        <v>1329</v>
      </c>
      <c r="D263" s="54" t="s">
        <v>3770</v>
      </c>
      <c r="E263" s="54"/>
      <c r="F263" s="54" t="str">
        <f>VLOOKUP(D263,'zdroj_žádanka BIO'!$D$2:$E$252,2,FALSE)</f>
        <v>Toxikologie moč</v>
      </c>
      <c r="G263" s="54" t="s">
        <v>4149</v>
      </c>
      <c r="H263" s="15"/>
      <c r="I263" s="15" t="s">
        <v>231</v>
      </c>
    </row>
    <row r="264" spans="1:26" ht="15.75" customHeight="1" x14ac:dyDescent="0.25">
      <c r="A264" s="171">
        <v>233</v>
      </c>
      <c r="B264" s="17">
        <v>194</v>
      </c>
      <c r="C264" s="54" t="s">
        <v>1329</v>
      </c>
      <c r="D264" s="54" t="s">
        <v>3772</v>
      </c>
      <c r="E264" s="54"/>
      <c r="F264" s="54" t="str">
        <f>VLOOKUP(D264,'zdroj_žádanka BIO'!$D$2:$E$252,2,FALSE)</f>
        <v>Toxikologie moč</v>
      </c>
      <c r="G264" s="54" t="s">
        <v>4150</v>
      </c>
      <c r="H264" s="15"/>
      <c r="I264" s="15" t="s">
        <v>231</v>
      </c>
    </row>
    <row r="265" spans="1:26" ht="15.75" customHeight="1" x14ac:dyDescent="0.25">
      <c r="A265" s="171">
        <v>234</v>
      </c>
      <c r="B265" s="17"/>
      <c r="C265" s="54" t="s">
        <v>1329</v>
      </c>
      <c r="D265" s="54" t="s">
        <v>3787</v>
      </c>
      <c r="E265" s="54"/>
      <c r="F265" s="54" t="str">
        <f>VLOOKUP(D265,'zdroj_žádanka BIO'!$D$2:$E$252,2,FALSE)</f>
        <v>Toxikologie moč</v>
      </c>
      <c r="G265" s="54" t="s">
        <v>4151</v>
      </c>
      <c r="H265" s="15"/>
      <c r="I265" s="15" t="s">
        <v>231</v>
      </c>
    </row>
    <row r="266" spans="1:26" ht="15.75" customHeight="1" x14ac:dyDescent="0.25">
      <c r="A266" s="171">
        <v>235</v>
      </c>
      <c r="B266" s="17"/>
      <c r="C266" s="54" t="s">
        <v>1329</v>
      </c>
      <c r="D266" s="54" t="s">
        <v>449</v>
      </c>
      <c r="E266" s="54"/>
      <c r="F266" s="54" t="str">
        <f>VLOOKUP(D266,'zdroj_žádanka BIO'!$D$2:$E$252,2,FALSE)</f>
        <v>Moč</v>
      </c>
      <c r="G266" s="54" t="s">
        <v>4152</v>
      </c>
      <c r="H266">
        <f>VLOOKUP(D266,'BIO+HEM+IMU'!$E$1:$F$419,2,FALSE)</f>
        <v>81395</v>
      </c>
    </row>
    <row r="267" spans="1:26" ht="15.75" customHeight="1" x14ac:dyDescent="0.25">
      <c r="A267" s="176">
        <v>249</v>
      </c>
      <c r="B267" s="177">
        <v>207</v>
      </c>
      <c r="C267" s="178" t="s">
        <v>3924</v>
      </c>
      <c r="D267" s="178" t="s">
        <v>4153</v>
      </c>
      <c r="E267" s="178"/>
      <c r="F267" s="54" t="str">
        <f>VLOOKUP(D267,'zdroj_žádanka BIO'!$D$2:$E$252,2,FALSE)</f>
        <v>-</v>
      </c>
      <c r="G267" s="178" t="s">
        <v>4154</v>
      </c>
      <c r="H267" s="175" t="s">
        <v>3892</v>
      </c>
      <c r="I267" s="175"/>
      <c r="J267" s="15"/>
      <c r="K267" s="15"/>
      <c r="L267" s="15"/>
      <c r="M267" s="15"/>
      <c r="N267" s="15"/>
      <c r="O267" s="15"/>
      <c r="P267" s="15"/>
      <c r="Q267" s="15"/>
      <c r="R267" s="15"/>
      <c r="S267" s="15"/>
      <c r="T267" s="15"/>
      <c r="U267" s="15"/>
      <c r="V267" s="15"/>
      <c r="W267" s="15"/>
      <c r="X267" s="15"/>
      <c r="Y267" s="15"/>
      <c r="Z267" s="15"/>
    </row>
    <row r="268" spans="1:26" ht="15.75" customHeight="1" x14ac:dyDescent="0.25">
      <c r="A268" s="171">
        <v>250</v>
      </c>
      <c r="B268" s="17"/>
      <c r="C268" s="54" t="s">
        <v>697</v>
      </c>
      <c r="D268" s="54" t="s">
        <v>359</v>
      </c>
      <c r="E268" s="54"/>
      <c r="F268" s="54" t="str">
        <f>VLOOKUP(D268,'zdroj_žádanka BIO'!$D$2:$E$252,2,FALSE)</f>
        <v>Lékové hladiny</v>
      </c>
      <c r="G268" s="54" t="s">
        <v>4155</v>
      </c>
      <c r="H268" s="15">
        <v>99139</v>
      </c>
      <c r="I268" s="172" t="s">
        <v>3931</v>
      </c>
      <c r="J268" s="15"/>
      <c r="K268" s="15"/>
      <c r="L268" s="15"/>
      <c r="M268" s="15"/>
      <c r="N268" s="15"/>
      <c r="O268" s="15"/>
      <c r="P268" s="15"/>
      <c r="Q268" s="15"/>
      <c r="R268" s="15"/>
      <c r="S268" s="15"/>
      <c r="T268" s="15"/>
      <c r="U268" s="15"/>
      <c r="V268" s="15"/>
      <c r="W268" s="15"/>
      <c r="X268" s="15"/>
      <c r="Y268" s="15"/>
      <c r="Z268" s="15"/>
    </row>
    <row r="269" spans="1:26" ht="15.75" customHeight="1" x14ac:dyDescent="0.25">
      <c r="A269" s="171">
        <v>251</v>
      </c>
      <c r="B269" s="17"/>
      <c r="C269" s="54" t="s">
        <v>697</v>
      </c>
      <c r="D269" s="54" t="s">
        <v>441</v>
      </c>
      <c r="E269" s="54"/>
      <c r="F269" s="54" t="str">
        <f>VLOOKUP(D269,'zdroj_žádanka BIO'!$D$2:$E$252,2,FALSE)</f>
        <v>Proteiny, zánět</v>
      </c>
      <c r="G269" s="54" t="s">
        <v>4156</v>
      </c>
      <c r="H269" s="15">
        <v>91481</v>
      </c>
      <c r="I269" s="172" t="s">
        <v>3931</v>
      </c>
      <c r="J269" s="15"/>
      <c r="K269" s="15"/>
      <c r="L269" s="15"/>
      <c r="M269" s="15"/>
      <c r="N269" s="15"/>
      <c r="O269" s="15"/>
      <c r="P269" s="15"/>
      <c r="Q269" s="15"/>
      <c r="R269" s="15"/>
      <c r="S269" s="15"/>
      <c r="T269" s="15"/>
      <c r="U269" s="15"/>
      <c r="V269" s="15"/>
      <c r="W269" s="15"/>
      <c r="X269" s="15"/>
      <c r="Y269" s="15"/>
      <c r="Z269" s="15"/>
    </row>
    <row r="270" spans="1:26" ht="15.75" customHeight="1" x14ac:dyDescent="0.25">
      <c r="A270" s="171">
        <v>252</v>
      </c>
      <c r="B270" s="52"/>
      <c r="C270" s="59"/>
      <c r="D270" s="54" t="s">
        <v>4157</v>
      </c>
      <c r="E270" s="54"/>
      <c r="F270" s="54" t="str">
        <f>VLOOKUP(D270,'zdroj_žádanka BIO'!$D$2:$E$252,2,FALSE)</f>
        <v>Diabetologie</v>
      </c>
      <c r="G270" s="54" t="s">
        <v>4158</v>
      </c>
      <c r="H270" s="15">
        <v>81439</v>
      </c>
      <c r="I270" s="172" t="s">
        <v>3931</v>
      </c>
    </row>
    <row r="271" spans="1:26" ht="15.75" customHeight="1" x14ac:dyDescent="0.25">
      <c r="A271" s="176">
        <v>253</v>
      </c>
      <c r="B271" s="173"/>
      <c r="C271" s="174"/>
      <c r="D271" s="174" t="s">
        <v>4159</v>
      </c>
      <c r="E271" s="174"/>
      <c r="F271" s="54" t="e">
        <f>VLOOKUP(D271,'zdroj_žádanka BIO'!$D$2:$E$252,2,FALSE)</f>
        <v>#N/A</v>
      </c>
      <c r="G271" s="174" t="s">
        <v>4160</v>
      </c>
      <c r="H271" s="175" t="s">
        <v>3892</v>
      </c>
      <c r="I271" s="175"/>
      <c r="J271" s="175"/>
      <c r="K271" s="175"/>
      <c r="L271" s="175"/>
      <c r="M271" s="175"/>
      <c r="N271" s="175"/>
      <c r="O271" s="175"/>
      <c r="P271" s="175"/>
      <c r="Q271" s="175"/>
      <c r="R271" s="175"/>
      <c r="S271" s="175"/>
      <c r="T271" s="175"/>
      <c r="U271" s="175"/>
      <c r="V271" s="175"/>
      <c r="W271" s="175"/>
      <c r="X271" s="175"/>
      <c r="Y271" s="175"/>
      <c r="Z271" s="175"/>
    </row>
    <row r="272" spans="1:26" ht="15.75" customHeight="1" x14ac:dyDescent="0.25">
      <c r="A272" s="176">
        <v>254</v>
      </c>
      <c r="B272" s="173"/>
      <c r="C272" s="174"/>
      <c r="D272" s="174" t="s">
        <v>4161</v>
      </c>
      <c r="E272" s="174"/>
      <c r="F272" s="54" t="e">
        <f>VLOOKUP(D272,'zdroj_žádanka BIO'!$D$2:$E$252,2,FALSE)</f>
        <v>#N/A</v>
      </c>
      <c r="G272" s="174" t="s">
        <v>4162</v>
      </c>
      <c r="H272" s="175" t="s">
        <v>3892</v>
      </c>
      <c r="I272" s="175"/>
      <c r="J272" s="15"/>
      <c r="K272" s="15"/>
      <c r="L272" s="15"/>
      <c r="M272" s="15"/>
      <c r="N272" s="15"/>
      <c r="O272" s="15"/>
      <c r="P272" s="15"/>
      <c r="Q272" s="15"/>
      <c r="R272" s="15"/>
      <c r="S272" s="15"/>
      <c r="T272" s="15"/>
      <c r="U272" s="15"/>
      <c r="V272" s="15"/>
      <c r="W272" s="15"/>
      <c r="X272" s="15"/>
      <c r="Y272" s="15"/>
      <c r="Z272" s="15"/>
    </row>
    <row r="273" spans="1:26" ht="15.75" customHeight="1" x14ac:dyDescent="0.25">
      <c r="A273" s="176">
        <v>255</v>
      </c>
      <c r="B273" s="173"/>
      <c r="C273" s="174"/>
      <c r="D273" s="174" t="s">
        <v>4163</v>
      </c>
      <c r="E273" s="174"/>
      <c r="F273" s="54" t="e">
        <f>VLOOKUP(D273,'zdroj_žádanka BIO'!$D$2:$E$252,2,FALSE)</f>
        <v>#N/A</v>
      </c>
      <c r="G273" s="174" t="s">
        <v>4164</v>
      </c>
      <c r="H273" s="175" t="s">
        <v>3892</v>
      </c>
      <c r="I273" s="175"/>
      <c r="J273" s="15"/>
      <c r="K273" s="15"/>
      <c r="L273" s="15"/>
      <c r="M273" s="15"/>
      <c r="N273" s="15"/>
      <c r="O273" s="15"/>
      <c r="P273" s="15"/>
      <c r="Q273" s="15"/>
      <c r="R273" s="15"/>
      <c r="S273" s="15"/>
      <c r="T273" s="15"/>
      <c r="U273" s="15"/>
      <c r="V273" s="15"/>
      <c r="W273" s="15"/>
      <c r="X273" s="15"/>
      <c r="Y273" s="15"/>
      <c r="Z273" s="15"/>
    </row>
    <row r="274" spans="1:26" ht="15.75" customHeight="1" x14ac:dyDescent="0.25">
      <c r="A274" s="171">
        <v>257</v>
      </c>
      <c r="B274" s="52"/>
      <c r="C274" s="59" t="s">
        <v>417</v>
      </c>
      <c r="D274" s="54" t="s">
        <v>457</v>
      </c>
      <c r="E274" s="171" t="s">
        <v>1447</v>
      </c>
      <c r="F274" s="54" t="str">
        <f>VLOOKUP(D274,'zdroj_žádanka BIO'!$D$2:$E$252,2,FALSE)</f>
        <v>Speciální testy</v>
      </c>
      <c r="G274" s="54" t="s">
        <v>456</v>
      </c>
      <c r="H274" s="15">
        <v>93179</v>
      </c>
      <c r="I274" s="182" t="s">
        <v>3931</v>
      </c>
      <c r="J274" s="15"/>
      <c r="K274" s="15"/>
      <c r="L274" s="15"/>
      <c r="M274" s="15"/>
      <c r="N274" s="15"/>
      <c r="O274" s="15"/>
      <c r="P274" s="15"/>
      <c r="Q274" s="15"/>
      <c r="R274" s="15"/>
      <c r="S274" s="15"/>
      <c r="T274" s="15"/>
      <c r="U274" s="15"/>
      <c r="V274" s="15"/>
      <c r="W274" s="15"/>
      <c r="X274" s="15"/>
      <c r="Y274" s="15"/>
      <c r="Z274" s="15"/>
    </row>
    <row r="275" spans="1:26" ht="15.75" customHeight="1" x14ac:dyDescent="0.25">
      <c r="A275" s="171">
        <v>258</v>
      </c>
      <c r="B275" s="52"/>
      <c r="C275" s="59" t="s">
        <v>417</v>
      </c>
      <c r="D275" s="54" t="s">
        <v>459</v>
      </c>
      <c r="E275" s="171" t="s">
        <v>1447</v>
      </c>
      <c r="F275" s="54" t="str">
        <f>VLOOKUP(D275,'zdroj_žádanka BIO'!$D$2:$E$252,2,FALSE)</f>
        <v>Speciální testy</v>
      </c>
      <c r="G275" s="54" t="s">
        <v>458</v>
      </c>
      <c r="H275" s="15">
        <v>93179</v>
      </c>
      <c r="I275" s="182" t="s">
        <v>3931</v>
      </c>
      <c r="J275" s="175"/>
      <c r="K275" s="175"/>
      <c r="L275" s="175"/>
      <c r="M275" s="175"/>
      <c r="N275" s="175"/>
      <c r="O275" s="175"/>
      <c r="P275" s="175"/>
      <c r="Q275" s="175"/>
      <c r="R275" s="175"/>
      <c r="S275" s="175"/>
      <c r="T275" s="175"/>
      <c r="U275" s="175"/>
      <c r="V275" s="175"/>
      <c r="W275" s="175"/>
      <c r="X275" s="175"/>
      <c r="Y275" s="175"/>
      <c r="Z275" s="175"/>
    </row>
    <row r="276" spans="1:26" ht="15.75" customHeight="1" x14ac:dyDescent="0.25">
      <c r="A276" s="171">
        <v>259</v>
      </c>
      <c r="B276" s="52"/>
      <c r="C276" s="59" t="s">
        <v>697</v>
      </c>
      <c r="D276" s="54" t="s">
        <v>468</v>
      </c>
      <c r="E276" s="171" t="s">
        <v>1447</v>
      </c>
      <c r="F276" s="54" t="e">
        <f>VLOOKUP(D276,'zdroj_žádanka BIO'!$D$2:$E$252,2,FALSE)</f>
        <v>#N/A</v>
      </c>
      <c r="G276" s="54" t="s">
        <v>4165</v>
      </c>
      <c r="H276" s="15">
        <v>93227</v>
      </c>
      <c r="I276" s="182" t="s">
        <v>3931</v>
      </c>
      <c r="J276" s="175"/>
      <c r="K276" s="175"/>
      <c r="L276" s="175"/>
      <c r="M276" s="175"/>
      <c r="N276" s="175"/>
      <c r="O276" s="175"/>
      <c r="P276" s="175"/>
      <c r="Q276" s="175"/>
      <c r="R276" s="175"/>
      <c r="S276" s="175"/>
      <c r="T276" s="175"/>
      <c r="U276" s="175"/>
      <c r="V276" s="175"/>
      <c r="W276" s="175"/>
      <c r="X276" s="175"/>
      <c r="Y276" s="175"/>
      <c r="Z276" s="175"/>
    </row>
    <row r="277" spans="1:26" ht="15.75" customHeight="1" x14ac:dyDescent="0.25">
      <c r="A277" s="171">
        <v>260</v>
      </c>
      <c r="B277" s="52"/>
      <c r="C277" s="59" t="s">
        <v>1148</v>
      </c>
      <c r="D277" s="54" t="s">
        <v>4166</v>
      </c>
      <c r="E277" s="171"/>
      <c r="F277" s="54" t="str">
        <f>VLOOKUP(D277,'zdroj_žádanka BIO'!$D$2:$E$252,2,FALSE)</f>
        <v>Diabetologie</v>
      </c>
      <c r="G277" s="54" t="s">
        <v>4167</v>
      </c>
      <c r="H277" s="15">
        <v>81439</v>
      </c>
      <c r="I277" s="182" t="s">
        <v>3931</v>
      </c>
      <c r="J277" s="175"/>
      <c r="K277" s="175"/>
      <c r="L277" s="175"/>
      <c r="M277" s="175"/>
      <c r="N277" s="175"/>
      <c r="O277" s="175"/>
      <c r="P277" s="175"/>
      <c r="Q277" s="175"/>
      <c r="R277" s="175"/>
      <c r="S277" s="175"/>
      <c r="T277" s="175"/>
      <c r="U277" s="175"/>
      <c r="V277" s="175"/>
      <c r="W277" s="175"/>
      <c r="X277" s="175"/>
      <c r="Y277" s="175"/>
      <c r="Z277" s="175"/>
    </row>
    <row r="278" spans="1:26" ht="15.75" customHeight="1" x14ac:dyDescent="0.25">
      <c r="A278" s="52">
        <v>1001</v>
      </c>
      <c r="B278" s="52" t="s">
        <v>705</v>
      </c>
      <c r="C278" s="52"/>
      <c r="D278" s="15" t="s">
        <v>1140</v>
      </c>
      <c r="E278" s="6" t="s">
        <v>4692</v>
      </c>
      <c r="F278" s="6"/>
      <c r="G278" s="15" t="s">
        <v>1139</v>
      </c>
      <c r="H278" s="56" t="s">
        <v>4168</v>
      </c>
      <c r="I278" t="s">
        <v>4169</v>
      </c>
    </row>
    <row r="279" spans="1:26" ht="15.75" customHeight="1" x14ac:dyDescent="0.25">
      <c r="A279" s="52">
        <v>1002</v>
      </c>
      <c r="B279" s="52" t="s">
        <v>705</v>
      </c>
      <c r="C279" s="52"/>
      <c r="D279" s="15" t="s">
        <v>1142</v>
      </c>
      <c r="E279" s="6" t="s">
        <v>4692</v>
      </c>
      <c r="F279" s="6"/>
      <c r="G279" s="15" t="s">
        <v>1141</v>
      </c>
      <c r="H279" s="56">
        <v>91197</v>
      </c>
      <c r="I279" t="s">
        <v>4169</v>
      </c>
      <c r="J279" s="15"/>
      <c r="K279" s="15"/>
      <c r="L279" s="15"/>
      <c r="M279" s="15"/>
      <c r="N279" s="15"/>
      <c r="O279" s="15"/>
      <c r="P279" s="15"/>
      <c r="Q279" s="15"/>
      <c r="R279" s="15"/>
      <c r="S279" s="15"/>
      <c r="T279" s="15"/>
      <c r="U279" s="15"/>
      <c r="V279" s="15"/>
      <c r="W279" s="15"/>
      <c r="X279" s="15"/>
      <c r="Y279" s="15"/>
      <c r="Z279" s="15"/>
    </row>
    <row r="280" spans="1:26" ht="15.75" customHeight="1" x14ac:dyDescent="0.25">
      <c r="A280" s="52">
        <v>1003</v>
      </c>
      <c r="B280" s="52" t="s">
        <v>705</v>
      </c>
      <c r="C280" s="52"/>
      <c r="D280" s="15" t="s">
        <v>903</v>
      </c>
      <c r="E280" s="6" t="s">
        <v>4692</v>
      </c>
      <c r="F280" s="6"/>
      <c r="G280" s="15" t="s">
        <v>902</v>
      </c>
      <c r="H280">
        <f>VLOOKUP(D280,'BIO+HEM+IMU'!$E$1:$F$419,2,FALSE)</f>
        <v>82079</v>
      </c>
      <c r="J280" s="15"/>
      <c r="K280" s="15"/>
      <c r="L280" s="15"/>
      <c r="M280" s="15"/>
      <c r="N280" s="15"/>
      <c r="O280" s="15"/>
      <c r="P280" s="15"/>
      <c r="Q280" s="15"/>
      <c r="R280" s="15"/>
      <c r="S280" s="15"/>
      <c r="T280" s="15"/>
      <c r="U280" s="15"/>
      <c r="V280" s="15"/>
      <c r="W280" s="15"/>
      <c r="X280" s="15"/>
      <c r="Y280" s="15"/>
      <c r="Z280" s="15"/>
    </row>
    <row r="281" spans="1:26" ht="15.75" customHeight="1" x14ac:dyDescent="0.25">
      <c r="A281" s="52">
        <v>1004</v>
      </c>
      <c r="B281" s="52" t="s">
        <v>705</v>
      </c>
      <c r="C281" s="52"/>
      <c r="D281" s="15" t="s">
        <v>899</v>
      </c>
      <c r="E281" s="6" t="s">
        <v>4692</v>
      </c>
      <c r="F281" s="6"/>
      <c r="G281" s="15" t="s">
        <v>897</v>
      </c>
      <c r="H281">
        <f>VLOOKUP(D281,'BIO+HEM+IMU'!$E$1:$F$419,2,FALSE)</f>
        <v>82079</v>
      </c>
      <c r="J281" s="15"/>
      <c r="K281" s="15"/>
      <c r="L281" s="15"/>
      <c r="M281" s="15"/>
      <c r="N281" s="15"/>
      <c r="O281" s="15"/>
      <c r="P281" s="15"/>
      <c r="Q281" s="15"/>
      <c r="R281" s="15"/>
      <c r="S281" s="15"/>
      <c r="T281" s="15"/>
      <c r="U281" s="15"/>
      <c r="V281" s="15"/>
      <c r="W281" s="15"/>
      <c r="X281" s="15"/>
      <c r="Y281" s="15"/>
      <c r="Z281" s="15"/>
    </row>
    <row r="282" spans="1:26" ht="15.75" customHeight="1" x14ac:dyDescent="0.25">
      <c r="A282" s="52">
        <v>1005</v>
      </c>
      <c r="B282" s="52" t="s">
        <v>705</v>
      </c>
      <c r="C282" s="52"/>
      <c r="D282" s="15" t="s">
        <v>901</v>
      </c>
      <c r="E282" s="6" t="s">
        <v>4692</v>
      </c>
      <c r="F282" s="6"/>
      <c r="G282" s="15" t="s">
        <v>900</v>
      </c>
      <c r="H282">
        <f>VLOOKUP(D282,'BIO+HEM+IMU'!$E$1:$F$419,2,FALSE)</f>
        <v>82079</v>
      </c>
      <c r="J282" s="15"/>
      <c r="K282" s="15"/>
      <c r="L282" s="15"/>
      <c r="M282" s="15"/>
      <c r="N282" s="15"/>
      <c r="O282" s="15"/>
      <c r="P282" s="15"/>
      <c r="Q282" s="15"/>
      <c r="R282" s="15"/>
      <c r="S282" s="15"/>
      <c r="T282" s="15"/>
      <c r="U282" s="15"/>
      <c r="V282" s="15"/>
      <c r="W282" s="15"/>
      <c r="X282" s="15"/>
      <c r="Y282" s="15"/>
      <c r="Z282" s="15"/>
    </row>
    <row r="283" spans="1:26" ht="15.75" customHeight="1" x14ac:dyDescent="0.25">
      <c r="A283" s="52">
        <v>1006</v>
      </c>
      <c r="B283" s="52" t="s">
        <v>705</v>
      </c>
      <c r="C283" s="52"/>
      <c r="D283" s="15" t="s">
        <v>731</v>
      </c>
      <c r="E283" s="6" t="s">
        <v>4692</v>
      </c>
      <c r="F283" s="6"/>
      <c r="G283" s="15" t="s">
        <v>730</v>
      </c>
      <c r="H283">
        <f>VLOOKUP(D283,'BIO+HEM+IMU'!$E$1:$F$419,2,FALSE)</f>
        <v>91147</v>
      </c>
    </row>
    <row r="284" spans="1:26" ht="15.75" customHeight="1" x14ac:dyDescent="0.25">
      <c r="A284" s="52">
        <v>1007</v>
      </c>
      <c r="B284" s="52" t="s">
        <v>705</v>
      </c>
      <c r="C284" s="52"/>
      <c r="D284" s="15" t="s">
        <v>1244</v>
      </c>
      <c r="E284" s="6" t="s">
        <v>4692</v>
      </c>
      <c r="F284" s="6"/>
      <c r="G284" s="15" t="s">
        <v>1243</v>
      </c>
      <c r="H284">
        <f>VLOOKUP(D284,'BIO+HEM+IMU'!$E$1:$F$419,2,FALSE)</f>
        <v>91199</v>
      </c>
    </row>
    <row r="285" spans="1:26" ht="15.75" customHeight="1" x14ac:dyDescent="0.25">
      <c r="A285" s="52">
        <v>1008</v>
      </c>
      <c r="B285" s="52" t="s">
        <v>705</v>
      </c>
      <c r="C285" s="52"/>
      <c r="D285" s="15" t="s">
        <v>1242</v>
      </c>
      <c r="E285" s="6" t="s">
        <v>4692</v>
      </c>
      <c r="F285" s="6"/>
      <c r="G285" s="15" t="s">
        <v>1241</v>
      </c>
      <c r="H285">
        <f>VLOOKUP(D285,'BIO+HEM+IMU'!$E$1:$F$419,2,FALSE)</f>
        <v>91211</v>
      </c>
    </row>
    <row r="286" spans="1:26" ht="15.75" customHeight="1" x14ac:dyDescent="0.25">
      <c r="A286" s="52">
        <v>1011</v>
      </c>
      <c r="B286" s="52" t="s">
        <v>705</v>
      </c>
      <c r="C286" s="52"/>
      <c r="D286" s="15" t="s">
        <v>3811</v>
      </c>
      <c r="E286" s="6" t="s">
        <v>4692</v>
      </c>
      <c r="F286" s="6"/>
      <c r="G286" s="15" t="s">
        <v>3810</v>
      </c>
      <c r="H286">
        <f>VLOOKUP(D286,'BIO+HEM+IMU'!$E$1:$F$419,2,FALSE)</f>
        <v>91317</v>
      </c>
    </row>
    <row r="287" spans="1:26" ht="15.75" customHeight="1" x14ac:dyDescent="0.25">
      <c r="A287" s="52">
        <v>1012</v>
      </c>
      <c r="B287" s="52" t="s">
        <v>705</v>
      </c>
      <c r="C287" s="52"/>
      <c r="D287" s="15" t="s">
        <v>1030</v>
      </c>
      <c r="E287" s="6" t="s">
        <v>4692</v>
      </c>
      <c r="F287" s="6"/>
      <c r="G287" s="15" t="s">
        <v>4170</v>
      </c>
      <c r="H287">
        <f>VLOOKUP(D287,'BIO+HEM+IMU'!$E$1:$F$419,2,FALSE)</f>
        <v>91567</v>
      </c>
    </row>
    <row r="288" spans="1:26" ht="15.75" customHeight="1" x14ac:dyDescent="0.25">
      <c r="A288" s="52">
        <v>1013</v>
      </c>
      <c r="B288" s="52" t="s">
        <v>705</v>
      </c>
      <c r="C288" s="52"/>
      <c r="D288" s="15" t="s">
        <v>1032</v>
      </c>
      <c r="E288" s="6" t="s">
        <v>4692</v>
      </c>
      <c r="F288" s="6"/>
      <c r="G288" s="15" t="s">
        <v>4171</v>
      </c>
      <c r="H288">
        <f>VLOOKUP(D288,'BIO+HEM+IMU'!$E$1:$F$419,2,FALSE)</f>
        <v>91567</v>
      </c>
    </row>
    <row r="289" spans="1:8" ht="15.75" customHeight="1" x14ac:dyDescent="0.25">
      <c r="A289" s="52">
        <v>1014</v>
      </c>
      <c r="B289" s="52" t="s">
        <v>705</v>
      </c>
      <c r="C289" s="52"/>
      <c r="D289" s="15" t="s">
        <v>1034</v>
      </c>
      <c r="E289" s="6" t="s">
        <v>4692</v>
      </c>
      <c r="F289" s="6"/>
      <c r="G289" s="15" t="s">
        <v>4172</v>
      </c>
      <c r="H289">
        <f>VLOOKUP(D289,'BIO+HEM+IMU'!$E$1:$F$419,2,FALSE)</f>
        <v>91323</v>
      </c>
    </row>
    <row r="290" spans="1:8" ht="15.75" customHeight="1" x14ac:dyDescent="0.25">
      <c r="A290" s="52">
        <v>1016</v>
      </c>
      <c r="B290" s="52" t="s">
        <v>705</v>
      </c>
      <c r="C290" s="52"/>
      <c r="D290" s="15" t="s">
        <v>1072</v>
      </c>
      <c r="E290" s="6" t="s">
        <v>4692</v>
      </c>
      <c r="F290" s="6"/>
      <c r="G290" s="15" t="s">
        <v>1071</v>
      </c>
      <c r="H290">
        <f>VLOOKUP(D290,'BIO+HEM+IMU'!$E$1:$F$419,2,FALSE)</f>
        <v>91567</v>
      </c>
    </row>
    <row r="291" spans="1:8" ht="15.75" customHeight="1" x14ac:dyDescent="0.25">
      <c r="A291" s="52">
        <v>1017</v>
      </c>
      <c r="B291" s="52" t="s">
        <v>705</v>
      </c>
      <c r="C291" s="52"/>
      <c r="D291" s="15" t="s">
        <v>1074</v>
      </c>
      <c r="E291" s="6" t="s">
        <v>4692</v>
      </c>
      <c r="F291" s="6"/>
      <c r="G291" s="15" t="s">
        <v>1073</v>
      </c>
      <c r="H291">
        <f>VLOOKUP(D291,'BIO+HEM+IMU'!$E$1:$F$419,2,FALSE)</f>
        <v>91567</v>
      </c>
    </row>
    <row r="292" spans="1:8" ht="15.75" customHeight="1" x14ac:dyDescent="0.25">
      <c r="A292" s="52">
        <v>1018</v>
      </c>
      <c r="B292" s="52" t="s">
        <v>705</v>
      </c>
      <c r="C292" s="52"/>
      <c r="D292" s="15" t="s">
        <v>3789</v>
      </c>
      <c r="E292" s="6" t="s">
        <v>4692</v>
      </c>
      <c r="F292" s="6"/>
      <c r="G292" s="15" t="s">
        <v>95</v>
      </c>
      <c r="H292">
        <f>VLOOKUP(D292,'BIO+HEM+IMU'!$E$1:$F$419,2,FALSE)</f>
        <v>91197</v>
      </c>
    </row>
    <row r="293" spans="1:8" ht="15.75" customHeight="1" x14ac:dyDescent="0.25">
      <c r="A293" s="52">
        <v>1019</v>
      </c>
      <c r="B293" s="52" t="s">
        <v>705</v>
      </c>
      <c r="C293" s="52"/>
      <c r="D293" s="15" t="s">
        <v>3832</v>
      </c>
      <c r="E293" s="6" t="s">
        <v>4692</v>
      </c>
      <c r="F293" s="6"/>
      <c r="G293" s="15" t="s">
        <v>4173</v>
      </c>
      <c r="H293">
        <f>VLOOKUP(D293,'BIO+HEM+IMU'!$E$1:$F$419,2,FALSE)</f>
        <v>91567</v>
      </c>
    </row>
    <row r="294" spans="1:8" ht="15.75" customHeight="1" x14ac:dyDescent="0.25">
      <c r="A294" s="52">
        <v>1022</v>
      </c>
      <c r="B294" s="52" t="s">
        <v>705</v>
      </c>
      <c r="C294" s="52"/>
      <c r="D294" s="15" t="s">
        <v>1057</v>
      </c>
      <c r="E294" s="6" t="s">
        <v>4692</v>
      </c>
      <c r="F294" s="6"/>
      <c r="G294" s="15" t="s">
        <v>1056</v>
      </c>
      <c r="H294">
        <f>VLOOKUP(D294,'BIO+HEM+IMU'!$E$1:$F$419,2,FALSE)</f>
        <v>91491</v>
      </c>
    </row>
    <row r="295" spans="1:8" ht="15.75" customHeight="1" x14ac:dyDescent="0.25">
      <c r="A295" s="52">
        <v>1023</v>
      </c>
      <c r="B295" s="52" t="s">
        <v>705</v>
      </c>
      <c r="C295" s="52"/>
      <c r="D295" s="15" t="s">
        <v>1053</v>
      </c>
      <c r="E295" s="6" t="s">
        <v>4692</v>
      </c>
      <c r="F295" s="6"/>
      <c r="G295" s="15" t="s">
        <v>1052</v>
      </c>
      <c r="H295">
        <f>VLOOKUP(D295,'BIO+HEM+IMU'!$E$1:$F$419,2,FALSE)</f>
        <v>91491</v>
      </c>
    </row>
    <row r="296" spans="1:8" ht="15.75" customHeight="1" x14ac:dyDescent="0.25">
      <c r="A296" s="52">
        <v>1024</v>
      </c>
      <c r="B296" s="52" t="s">
        <v>705</v>
      </c>
      <c r="C296" s="52"/>
      <c r="D296" s="15" t="s">
        <v>1055</v>
      </c>
      <c r="E296" s="6" t="s">
        <v>4692</v>
      </c>
      <c r="F296" s="6"/>
      <c r="G296" s="15" t="s">
        <v>1054</v>
      </c>
      <c r="H296">
        <f>VLOOKUP(D296,'BIO+HEM+IMU'!$E$1:$F$419,2,FALSE)</f>
        <v>91491</v>
      </c>
    </row>
    <row r="297" spans="1:8" ht="15.75" customHeight="1" x14ac:dyDescent="0.25">
      <c r="A297" s="52">
        <v>1025</v>
      </c>
      <c r="B297" s="52" t="s">
        <v>705</v>
      </c>
      <c r="C297" s="52"/>
      <c r="D297" s="15" t="s">
        <v>1249</v>
      </c>
      <c r="E297" s="6" t="s">
        <v>4692</v>
      </c>
      <c r="F297" s="6"/>
      <c r="G297" s="15" t="s">
        <v>1248</v>
      </c>
      <c r="H297">
        <f>VLOOKUP(D297,'BIO+HEM+IMU'!$E$1:$F$419,2,FALSE)</f>
        <v>91199</v>
      </c>
    </row>
    <row r="298" spans="1:8" ht="15.75" customHeight="1" x14ac:dyDescent="0.25">
      <c r="A298" s="52">
        <v>1026</v>
      </c>
      <c r="B298" s="52" t="s">
        <v>705</v>
      </c>
      <c r="C298" s="52"/>
      <c r="D298" s="15" t="s">
        <v>1247</v>
      </c>
      <c r="E298" s="6" t="s">
        <v>4692</v>
      </c>
      <c r="F298" s="6"/>
      <c r="G298" s="15" t="s">
        <v>1246</v>
      </c>
      <c r="H298">
        <f>VLOOKUP(D298,'BIO+HEM+IMU'!$E$1:$F$419,2,FALSE)</f>
        <v>91211</v>
      </c>
    </row>
    <row r="299" spans="1:8" ht="15.75" customHeight="1" x14ac:dyDescent="0.25">
      <c r="A299" s="52">
        <v>1027</v>
      </c>
      <c r="B299" s="52" t="s">
        <v>705</v>
      </c>
      <c r="C299" s="52"/>
      <c r="D299" s="15" t="s">
        <v>918</v>
      </c>
      <c r="E299" s="6" t="s">
        <v>4692</v>
      </c>
      <c r="F299" s="6"/>
      <c r="G299" s="15" t="s">
        <v>4174</v>
      </c>
      <c r="H299">
        <f>VLOOKUP(D299,'BIO+HEM+IMU'!$E$1:$F$419,2,FALSE)</f>
        <v>82113</v>
      </c>
    </row>
    <row r="300" spans="1:8" ht="15.75" customHeight="1" x14ac:dyDescent="0.25">
      <c r="A300" s="52">
        <v>1028</v>
      </c>
      <c r="B300" s="52" t="s">
        <v>705</v>
      </c>
      <c r="C300" s="52"/>
      <c r="D300" s="15" t="s">
        <v>914</v>
      </c>
      <c r="E300" s="6" t="s">
        <v>4692</v>
      </c>
      <c r="F300" s="6"/>
      <c r="G300" s="15" t="s">
        <v>4175</v>
      </c>
      <c r="H300">
        <f>VLOOKUP(D300,'BIO+HEM+IMU'!$E$1:$F$419,2,FALSE)</f>
        <v>82113</v>
      </c>
    </row>
    <row r="301" spans="1:8" ht="15.75" customHeight="1" x14ac:dyDescent="0.25">
      <c r="A301" s="52">
        <v>1029</v>
      </c>
      <c r="B301" s="52" t="s">
        <v>705</v>
      </c>
      <c r="C301" s="52"/>
      <c r="D301" s="15" t="s">
        <v>916</v>
      </c>
      <c r="E301" s="6" t="s">
        <v>4692</v>
      </c>
      <c r="F301" s="6"/>
      <c r="G301" s="15" t="s">
        <v>4176</v>
      </c>
      <c r="H301">
        <f>VLOOKUP(D301,'BIO+HEM+IMU'!$E$1:$F$419,2,FALSE)</f>
        <v>82113</v>
      </c>
    </row>
    <row r="302" spans="1:8" ht="15.75" customHeight="1" x14ac:dyDescent="0.25">
      <c r="A302" s="52">
        <v>1030</v>
      </c>
      <c r="B302" s="52" t="s">
        <v>705</v>
      </c>
      <c r="C302" s="52"/>
      <c r="D302" s="15" t="s">
        <v>909</v>
      </c>
      <c r="E302" s="6" t="s">
        <v>4692</v>
      </c>
      <c r="F302" s="6"/>
      <c r="G302" s="15" t="s">
        <v>4177</v>
      </c>
      <c r="H302">
        <f>VLOOKUP(D302,'BIO+HEM+IMU'!$E$1:$F$419,2,FALSE)</f>
        <v>82079</v>
      </c>
    </row>
    <row r="303" spans="1:8" ht="15.75" customHeight="1" x14ac:dyDescent="0.25">
      <c r="A303" s="52">
        <v>1031</v>
      </c>
      <c r="B303" s="52" t="s">
        <v>705</v>
      </c>
      <c r="C303" s="52"/>
      <c r="D303" s="15" t="s">
        <v>906</v>
      </c>
      <c r="E303" s="6" t="s">
        <v>4692</v>
      </c>
      <c r="F303" s="6"/>
      <c r="G303" s="15" t="s">
        <v>4178</v>
      </c>
      <c r="H303">
        <f>VLOOKUP(D303,'BIO+HEM+IMU'!$E$1:$F$419,2,FALSE)</f>
        <v>82079</v>
      </c>
    </row>
    <row r="304" spans="1:8" ht="15.75" customHeight="1" x14ac:dyDescent="0.25">
      <c r="A304" s="52">
        <v>1032</v>
      </c>
      <c r="B304" s="52" t="s">
        <v>705</v>
      </c>
      <c r="C304" s="52"/>
      <c r="D304" s="15" t="s">
        <v>911</v>
      </c>
      <c r="E304" s="6" t="s">
        <v>4692</v>
      </c>
      <c r="F304" s="6"/>
      <c r="G304" s="15" t="s">
        <v>4179</v>
      </c>
      <c r="H304">
        <f>VLOOKUP(D304,'BIO+HEM+IMU'!$E$1:$F$419,2,FALSE)</f>
        <v>91411</v>
      </c>
    </row>
    <row r="305" spans="1:26" ht="15.75" customHeight="1" x14ac:dyDescent="0.25">
      <c r="A305" s="52">
        <v>1033</v>
      </c>
      <c r="B305" s="52" t="s">
        <v>705</v>
      </c>
      <c r="C305" s="52"/>
      <c r="D305" s="15" t="s">
        <v>811</v>
      </c>
      <c r="E305" s="6" t="s">
        <v>4692</v>
      </c>
      <c r="F305" s="6"/>
      <c r="G305" s="15" t="s">
        <v>810</v>
      </c>
      <c r="H305">
        <f>VLOOKUP(D305,'BIO+HEM+IMU'!$E$1:$F$419,2,FALSE)</f>
        <v>82079</v>
      </c>
    </row>
    <row r="306" spans="1:26" ht="15.75" customHeight="1" x14ac:dyDescent="0.25">
      <c r="A306" s="52">
        <v>1034</v>
      </c>
      <c r="B306" s="52" t="s">
        <v>705</v>
      </c>
      <c r="C306" s="52"/>
      <c r="D306" s="15" t="s">
        <v>826</v>
      </c>
      <c r="E306" s="6" t="s">
        <v>4692</v>
      </c>
      <c r="F306" s="6"/>
      <c r="G306" s="15" t="s">
        <v>4180</v>
      </c>
      <c r="H306">
        <f>VLOOKUP(D306,'BIO+HEM+IMU'!$E$1:$F$419,2,FALSE)</f>
        <v>91411</v>
      </c>
    </row>
    <row r="307" spans="1:26" ht="15.75" customHeight="1" x14ac:dyDescent="0.25">
      <c r="A307" s="52">
        <v>1035</v>
      </c>
      <c r="B307" s="52" t="s">
        <v>705</v>
      </c>
      <c r="C307" s="52"/>
      <c r="D307" s="15" t="s">
        <v>814</v>
      </c>
      <c r="E307" s="6" t="s">
        <v>4692</v>
      </c>
      <c r="F307" s="6"/>
      <c r="G307" s="15" t="s">
        <v>813</v>
      </c>
      <c r="H307">
        <f>VLOOKUP(D307,'BIO+HEM+IMU'!$E$1:$F$419,2,FALSE)</f>
        <v>82079</v>
      </c>
    </row>
    <row r="308" spans="1:26" ht="15.75" customHeight="1" x14ac:dyDescent="0.25">
      <c r="A308" s="52">
        <v>1036</v>
      </c>
      <c r="B308" s="52" t="s">
        <v>705</v>
      </c>
      <c r="C308" s="52"/>
      <c r="D308" s="15" t="s">
        <v>821</v>
      </c>
      <c r="E308" s="6" t="s">
        <v>4692</v>
      </c>
      <c r="F308" s="6"/>
      <c r="G308" s="15" t="s">
        <v>4181</v>
      </c>
      <c r="H308">
        <f>VLOOKUP(D308,'BIO+HEM+IMU'!$E$1:$F$419,2,FALSE)</f>
        <v>82079</v>
      </c>
    </row>
    <row r="309" spans="1:26" ht="15.75" customHeight="1" x14ac:dyDescent="0.25">
      <c r="A309" s="52">
        <v>1037</v>
      </c>
      <c r="B309" s="52" t="s">
        <v>705</v>
      </c>
      <c r="C309" s="52"/>
      <c r="D309" s="15" t="s">
        <v>824</v>
      </c>
      <c r="E309" s="6" t="s">
        <v>4692</v>
      </c>
      <c r="F309" s="6"/>
      <c r="G309" s="15" t="s">
        <v>4182</v>
      </c>
      <c r="H309">
        <f>VLOOKUP(D309,'BIO+HEM+IMU'!$E$1:$F$419,2,FALSE)</f>
        <v>82079</v>
      </c>
    </row>
    <row r="310" spans="1:26" ht="15.75" customHeight="1" x14ac:dyDescent="0.25">
      <c r="A310" s="157">
        <v>1038</v>
      </c>
      <c r="B310" s="157" t="s">
        <v>705</v>
      </c>
      <c r="C310" s="157"/>
      <c r="D310" s="154" t="s">
        <v>1317</v>
      </c>
      <c r="E310" s="183" t="s">
        <v>4692</v>
      </c>
      <c r="F310" s="183"/>
      <c r="G310" s="154" t="s">
        <v>1316</v>
      </c>
      <c r="H310" s="154">
        <v>82041</v>
      </c>
      <c r="I310" s="184">
        <v>1575</v>
      </c>
    </row>
    <row r="311" spans="1:26" ht="15.75" customHeight="1" x14ac:dyDescent="0.25">
      <c r="A311" s="157">
        <v>1039</v>
      </c>
      <c r="B311" s="157" t="s">
        <v>705</v>
      </c>
      <c r="C311" s="157"/>
      <c r="D311" s="154" t="s">
        <v>1317</v>
      </c>
      <c r="E311" s="183" t="s">
        <v>4692</v>
      </c>
      <c r="F311" s="183"/>
      <c r="G311" s="154" t="s">
        <v>1319</v>
      </c>
      <c r="H311" s="154">
        <v>82041</v>
      </c>
      <c r="I311" s="184">
        <v>1576</v>
      </c>
    </row>
    <row r="312" spans="1:26" ht="15.75" customHeight="1" x14ac:dyDescent="0.25">
      <c r="A312" s="52">
        <v>1040</v>
      </c>
      <c r="B312" s="52" t="s">
        <v>705</v>
      </c>
      <c r="C312" s="52"/>
      <c r="D312" s="15" t="s">
        <v>826</v>
      </c>
      <c r="E312" s="6" t="s">
        <v>4692</v>
      </c>
      <c r="F312" s="6"/>
      <c r="G312" s="15" t="s">
        <v>4183</v>
      </c>
      <c r="H312">
        <f>VLOOKUP(D312,'BIO+HEM+IMU'!$E$1:$F$419,2,FALSE)</f>
        <v>91411</v>
      </c>
    </row>
    <row r="313" spans="1:26" ht="15.75" customHeight="1" x14ac:dyDescent="0.25">
      <c r="A313" s="52">
        <v>1041</v>
      </c>
      <c r="B313" s="52" t="s">
        <v>705</v>
      </c>
      <c r="C313" s="52"/>
      <c r="D313" s="15" t="s">
        <v>816</v>
      </c>
      <c r="E313" s="6" t="s">
        <v>4692</v>
      </c>
      <c r="F313" s="6"/>
      <c r="G313" s="15" t="s">
        <v>815</v>
      </c>
      <c r="H313">
        <f>VLOOKUP(D313,'BIO+HEM+IMU'!$E$1:$F$419,2,FALSE)</f>
        <v>82079</v>
      </c>
    </row>
    <row r="314" spans="1:26" ht="15.75" customHeight="1" x14ac:dyDescent="0.25">
      <c r="A314" s="52">
        <v>1042</v>
      </c>
      <c r="B314" s="52" t="s">
        <v>705</v>
      </c>
      <c r="C314" s="52"/>
      <c r="D314" s="15" t="s">
        <v>826</v>
      </c>
      <c r="E314" s="6" t="s">
        <v>4692</v>
      </c>
      <c r="F314" s="6"/>
      <c r="G314" s="15" t="s">
        <v>4184</v>
      </c>
      <c r="H314">
        <f>VLOOKUP(D314,'BIO+HEM+IMU'!$E$1:$F$419,2,FALSE)</f>
        <v>91411</v>
      </c>
    </row>
    <row r="315" spans="1:26" ht="15.75" customHeight="1" x14ac:dyDescent="0.25">
      <c r="A315" s="52">
        <v>1043</v>
      </c>
      <c r="B315" s="52" t="s">
        <v>705</v>
      </c>
      <c r="C315" s="52"/>
      <c r="D315" s="15" t="s">
        <v>818</v>
      </c>
      <c r="E315" s="6" t="s">
        <v>4692</v>
      </c>
      <c r="F315" s="6"/>
      <c r="G315" s="15" t="s">
        <v>817</v>
      </c>
      <c r="H315">
        <f>VLOOKUP(D315,'BIO+HEM+IMU'!$E$1:$F$419,2,FALSE)</f>
        <v>82079</v>
      </c>
    </row>
    <row r="316" spans="1:26" ht="15.75" customHeight="1" x14ac:dyDescent="0.25">
      <c r="A316" s="52">
        <v>1044</v>
      </c>
      <c r="B316" s="52" t="s">
        <v>705</v>
      </c>
      <c r="C316" s="52"/>
      <c r="D316" s="15" t="s">
        <v>826</v>
      </c>
      <c r="E316" s="6" t="s">
        <v>4692</v>
      </c>
      <c r="F316" s="6"/>
      <c r="G316" s="15" t="s">
        <v>4185</v>
      </c>
      <c r="H316">
        <f>VLOOKUP(D316,'BIO+HEM+IMU'!$E$1:$F$419,2,FALSE)</f>
        <v>91411</v>
      </c>
    </row>
    <row r="317" spans="1:26" ht="15.75" customHeight="1" x14ac:dyDescent="0.25">
      <c r="A317" s="52">
        <v>1045</v>
      </c>
      <c r="B317" s="52" t="s">
        <v>705</v>
      </c>
      <c r="C317" s="52"/>
      <c r="D317" s="15" t="s">
        <v>806</v>
      </c>
      <c r="E317" s="6" t="s">
        <v>4692</v>
      </c>
      <c r="F317" s="6"/>
      <c r="G317" s="15" t="s">
        <v>805</v>
      </c>
      <c r="H317">
        <f>VLOOKUP(D317,'BIO+HEM+IMU'!$E$1:$F$419,2,FALSE)</f>
        <v>82079</v>
      </c>
    </row>
    <row r="318" spans="1:26" ht="15.75" customHeight="1" x14ac:dyDescent="0.25">
      <c r="A318" s="52">
        <v>1046</v>
      </c>
      <c r="B318" s="52" t="s">
        <v>705</v>
      </c>
      <c r="C318" s="52"/>
      <c r="D318" s="15" t="s">
        <v>808</v>
      </c>
      <c r="E318" s="6" t="s">
        <v>4692</v>
      </c>
      <c r="F318" s="6"/>
      <c r="G318" s="15" t="s">
        <v>807</v>
      </c>
      <c r="H318">
        <f>VLOOKUP(D318,'BIO+HEM+IMU'!$E$1:$F$419,2,FALSE)</f>
        <v>82079</v>
      </c>
    </row>
    <row r="319" spans="1:26" ht="15.75" customHeight="1" x14ac:dyDescent="0.25">
      <c r="A319" s="52">
        <v>1047</v>
      </c>
      <c r="B319" s="52" t="s">
        <v>705</v>
      </c>
      <c r="C319" s="52"/>
      <c r="D319" s="15" t="s">
        <v>969</v>
      </c>
      <c r="E319" s="6" t="s">
        <v>4692</v>
      </c>
      <c r="F319" s="6"/>
      <c r="G319" s="15" t="s">
        <v>967</v>
      </c>
      <c r="H319">
        <f>VLOOKUP(D319,'BIO+HEM+IMU'!$E$1:$F$419,2,FALSE)</f>
        <v>82079</v>
      </c>
    </row>
    <row r="320" spans="1:26" ht="15.75" customHeight="1" x14ac:dyDescent="0.25">
      <c r="A320" s="52">
        <v>1048</v>
      </c>
      <c r="B320" s="52" t="s">
        <v>705</v>
      </c>
      <c r="C320" s="52"/>
      <c r="D320" s="15" t="s">
        <v>971</v>
      </c>
      <c r="E320" s="6" t="s">
        <v>4692</v>
      </c>
      <c r="F320" s="6"/>
      <c r="G320" s="15" t="s">
        <v>970</v>
      </c>
      <c r="H320">
        <f>VLOOKUP(D320,'BIO+HEM+IMU'!$E$1:$F$419,2,FALSE)</f>
        <v>82079</v>
      </c>
      <c r="J320" s="154"/>
      <c r="K320" s="154"/>
      <c r="L320" s="154"/>
      <c r="M320" s="154"/>
      <c r="N320" s="154"/>
      <c r="O320" s="154"/>
      <c r="P320" s="154"/>
      <c r="Q320" s="154"/>
      <c r="R320" s="154"/>
      <c r="S320" s="154"/>
      <c r="T320" s="154"/>
      <c r="U320" s="154"/>
      <c r="V320" s="154"/>
      <c r="W320" s="154"/>
      <c r="X320" s="154"/>
      <c r="Y320" s="154"/>
      <c r="Z320" s="154"/>
    </row>
    <row r="321" spans="1:26" ht="15.75" customHeight="1" x14ac:dyDescent="0.25">
      <c r="A321" s="52">
        <v>1049</v>
      </c>
      <c r="B321" s="52" t="s">
        <v>705</v>
      </c>
      <c r="C321" s="52"/>
      <c r="D321" s="15" t="s">
        <v>886</v>
      </c>
      <c r="E321" s="6" t="s">
        <v>4692</v>
      </c>
      <c r="F321" s="6"/>
      <c r="G321" s="15" t="s">
        <v>4186</v>
      </c>
      <c r="H321">
        <f>VLOOKUP(D321,'BIO+HEM+IMU'!$E$1:$F$419,2,FALSE)</f>
        <v>91411</v>
      </c>
      <c r="J321" s="154"/>
      <c r="K321" s="154"/>
      <c r="L321" s="154"/>
      <c r="M321" s="154"/>
      <c r="N321" s="154"/>
      <c r="O321" s="154"/>
      <c r="P321" s="154"/>
      <c r="Q321" s="154"/>
      <c r="R321" s="154"/>
      <c r="S321" s="154"/>
      <c r="T321" s="154"/>
      <c r="U321" s="154"/>
      <c r="V321" s="154"/>
      <c r="W321" s="154"/>
      <c r="X321" s="154"/>
      <c r="Y321" s="154"/>
      <c r="Z321" s="154"/>
    </row>
    <row r="322" spans="1:26" ht="15.75" customHeight="1" x14ac:dyDescent="0.25">
      <c r="A322" s="52">
        <v>1050</v>
      </c>
      <c r="B322" s="52" t="s">
        <v>705</v>
      </c>
      <c r="C322" s="52"/>
      <c r="D322" s="15" t="s">
        <v>1114</v>
      </c>
      <c r="E322" s="6" t="s">
        <v>4692</v>
      </c>
      <c r="F322" s="6"/>
      <c r="G322" s="15" t="s">
        <v>4187</v>
      </c>
      <c r="H322">
        <f>VLOOKUP(D322,'BIO+HEM+IMU'!$E$1:$F$419,2,FALSE)</f>
        <v>82089</v>
      </c>
    </row>
    <row r="323" spans="1:26" ht="15.75" customHeight="1" x14ac:dyDescent="0.25">
      <c r="A323" s="52">
        <v>1051</v>
      </c>
      <c r="B323" s="52" t="s">
        <v>705</v>
      </c>
      <c r="C323" s="52"/>
      <c r="D323" s="15" t="s">
        <v>1112</v>
      </c>
      <c r="E323" s="6" t="s">
        <v>4692</v>
      </c>
      <c r="F323" s="6"/>
      <c r="G323" s="15" t="s">
        <v>4188</v>
      </c>
      <c r="H323">
        <f>VLOOKUP(D323,'BIO+HEM+IMU'!$E$1:$F$419,2,FALSE)</f>
        <v>82089</v>
      </c>
    </row>
    <row r="324" spans="1:26" ht="15.75" customHeight="1" x14ac:dyDescent="0.25">
      <c r="A324" s="52">
        <v>1052</v>
      </c>
      <c r="B324" s="52" t="s">
        <v>705</v>
      </c>
      <c r="C324" s="52"/>
      <c r="D324" s="15" t="s">
        <v>1109</v>
      </c>
      <c r="E324" s="6" t="s">
        <v>4692</v>
      </c>
      <c r="F324" s="6"/>
      <c r="G324" s="15" t="s">
        <v>4189</v>
      </c>
      <c r="H324">
        <f>VLOOKUP(D324,'BIO+HEM+IMU'!$E$1:$F$419,2,FALSE)</f>
        <v>82089</v>
      </c>
    </row>
    <row r="325" spans="1:26" ht="15.75" customHeight="1" x14ac:dyDescent="0.25">
      <c r="A325" s="52">
        <v>1053</v>
      </c>
      <c r="B325" s="52" t="s">
        <v>705</v>
      </c>
      <c r="C325" s="52"/>
      <c r="D325" s="15" t="s">
        <v>1094</v>
      </c>
      <c r="E325" s="6" t="s">
        <v>4692</v>
      </c>
      <c r="F325" s="6"/>
      <c r="G325" s="15" t="s">
        <v>4190</v>
      </c>
      <c r="H325">
        <f>VLOOKUP(D325,'BIO+HEM+IMU'!$E$1:$F$419,2,FALSE)</f>
        <v>91567</v>
      </c>
    </row>
    <row r="326" spans="1:26" ht="15.75" customHeight="1" x14ac:dyDescent="0.25">
      <c r="A326" s="52">
        <v>1056</v>
      </c>
      <c r="B326" s="52" t="s">
        <v>705</v>
      </c>
      <c r="C326" s="52"/>
      <c r="D326" s="15" t="s">
        <v>181</v>
      </c>
      <c r="E326" s="6" t="s">
        <v>4692</v>
      </c>
      <c r="F326" s="6"/>
      <c r="G326" s="15" t="s">
        <v>4191</v>
      </c>
      <c r="H326">
        <f>VLOOKUP(D326,'BIO+HEM+IMU'!$E$1:$F$419,2,FALSE)</f>
        <v>91141</v>
      </c>
    </row>
    <row r="327" spans="1:26" ht="15.75" customHeight="1" x14ac:dyDescent="0.25">
      <c r="A327" s="157">
        <v>1057</v>
      </c>
      <c r="B327" s="157" t="s">
        <v>705</v>
      </c>
      <c r="C327" s="157"/>
      <c r="D327" s="154" t="s">
        <v>1321</v>
      </c>
      <c r="E327" s="183" t="s">
        <v>4692</v>
      </c>
      <c r="F327" s="183"/>
      <c r="G327" s="154" t="s">
        <v>1320</v>
      </c>
      <c r="H327" s="154">
        <v>82041</v>
      </c>
      <c r="I327" s="184">
        <v>1560</v>
      </c>
    </row>
    <row r="328" spans="1:26" ht="15.75" customHeight="1" x14ac:dyDescent="0.25">
      <c r="A328" s="157">
        <v>1058</v>
      </c>
      <c r="B328" s="157" t="s">
        <v>705</v>
      </c>
      <c r="C328" s="157"/>
      <c r="D328" s="154" t="s">
        <v>1321</v>
      </c>
      <c r="E328" s="183" t="s">
        <v>4692</v>
      </c>
      <c r="F328" s="183"/>
      <c r="G328" s="154" t="s">
        <v>1323</v>
      </c>
      <c r="H328" s="154">
        <v>82041</v>
      </c>
      <c r="I328" s="184">
        <v>1561</v>
      </c>
    </row>
    <row r="329" spans="1:26" ht="15.75" customHeight="1" x14ac:dyDescent="0.25">
      <c r="A329" s="52">
        <v>1060</v>
      </c>
      <c r="B329" s="52" t="s">
        <v>705</v>
      </c>
      <c r="C329" s="52"/>
      <c r="D329" s="15" t="s">
        <v>757</v>
      </c>
      <c r="E329" s="6" t="s">
        <v>4692</v>
      </c>
      <c r="F329" s="6"/>
      <c r="G329" s="15" t="s">
        <v>756</v>
      </c>
      <c r="H329">
        <f>VLOOKUP(D329,'BIO+HEM+IMU'!$E$1:$F$419,2,FALSE)</f>
        <v>82079</v>
      </c>
    </row>
    <row r="330" spans="1:26" ht="15.75" customHeight="1" x14ac:dyDescent="0.25">
      <c r="A330" s="52">
        <v>1061</v>
      </c>
      <c r="B330" s="52" t="s">
        <v>705</v>
      </c>
      <c r="C330" s="52"/>
      <c r="D330" s="15" t="s">
        <v>766</v>
      </c>
      <c r="E330" s="6" t="s">
        <v>4692</v>
      </c>
      <c r="F330" s="6"/>
      <c r="G330" s="15" t="s">
        <v>4192</v>
      </c>
      <c r="H330">
        <f>VLOOKUP(D330,'BIO+HEM+IMU'!$E$1:$F$419,2,FALSE)</f>
        <v>91411</v>
      </c>
    </row>
    <row r="331" spans="1:26" ht="15.75" customHeight="1" x14ac:dyDescent="0.25">
      <c r="A331" s="52">
        <v>1062</v>
      </c>
      <c r="B331" s="52" t="s">
        <v>705</v>
      </c>
      <c r="C331" s="52"/>
      <c r="D331" s="15" t="s">
        <v>762</v>
      </c>
      <c r="E331" s="6" t="s">
        <v>4692</v>
      </c>
      <c r="F331" s="6"/>
      <c r="G331" s="15" t="s">
        <v>761</v>
      </c>
      <c r="H331">
        <f>VLOOKUP(D331,'BIO+HEM+IMU'!$E$1:$F$419,2,FALSE)</f>
        <v>82079</v>
      </c>
    </row>
    <row r="332" spans="1:26" ht="15.75" customHeight="1" x14ac:dyDescent="0.25">
      <c r="A332" s="52">
        <v>1064</v>
      </c>
      <c r="B332" s="52" t="s">
        <v>705</v>
      </c>
      <c r="C332" s="52"/>
      <c r="D332" s="15" t="s">
        <v>1008</v>
      </c>
      <c r="E332" s="6" t="s">
        <v>4692</v>
      </c>
      <c r="F332" s="6"/>
      <c r="G332" s="15" t="s">
        <v>4193</v>
      </c>
      <c r="H332">
        <f>VLOOKUP(D332,'BIO+HEM+IMU'!$E$1:$F$419,2,FALSE)</f>
        <v>82113</v>
      </c>
    </row>
    <row r="333" spans="1:26" ht="15.75" customHeight="1" x14ac:dyDescent="0.25">
      <c r="A333" s="52">
        <v>1067</v>
      </c>
      <c r="B333" s="52" t="s">
        <v>705</v>
      </c>
      <c r="C333" s="52"/>
      <c r="D333" s="15" t="s">
        <v>711</v>
      </c>
      <c r="E333" s="6" t="s">
        <v>4692</v>
      </c>
      <c r="F333" s="6"/>
      <c r="G333" s="15" t="s">
        <v>710</v>
      </c>
      <c r="H333">
        <f>VLOOKUP(D333,'BIO+HEM+IMU'!$E$1:$F$419,2,FALSE)</f>
        <v>91197</v>
      </c>
    </row>
    <row r="334" spans="1:26" ht="15.75" customHeight="1" x14ac:dyDescent="0.25">
      <c r="A334" s="52">
        <v>1071</v>
      </c>
      <c r="B334" s="52" t="s">
        <v>705</v>
      </c>
      <c r="C334" s="52"/>
      <c r="D334" s="15" t="s">
        <v>745</v>
      </c>
      <c r="E334" s="6" t="s">
        <v>4692</v>
      </c>
      <c r="F334" s="6"/>
      <c r="G334" s="15" t="s">
        <v>744</v>
      </c>
      <c r="H334">
        <f>VLOOKUP(D334,'BIO+HEM+IMU'!$E$1:$F$419,2,FALSE)</f>
        <v>82097</v>
      </c>
    </row>
    <row r="335" spans="1:26" ht="15.75" customHeight="1" x14ac:dyDescent="0.25">
      <c r="A335" s="157">
        <v>1072</v>
      </c>
      <c r="B335" s="157" t="s">
        <v>705</v>
      </c>
      <c r="C335" s="157"/>
      <c r="D335" s="154" t="s">
        <v>1325</v>
      </c>
      <c r="E335" s="183" t="s">
        <v>4692</v>
      </c>
      <c r="F335" s="183"/>
      <c r="G335" s="154" t="s">
        <v>1324</v>
      </c>
      <c r="H335" s="154">
        <v>82041</v>
      </c>
      <c r="I335" s="184">
        <v>1555</v>
      </c>
    </row>
    <row r="336" spans="1:26" ht="15.75" customHeight="1" x14ac:dyDescent="0.25">
      <c r="A336" s="157">
        <v>1073</v>
      </c>
      <c r="B336" s="157" t="s">
        <v>705</v>
      </c>
      <c r="C336" s="157"/>
      <c r="D336" s="154" t="s">
        <v>1325</v>
      </c>
      <c r="E336" s="183" t="s">
        <v>4692</v>
      </c>
      <c r="F336" s="183"/>
      <c r="G336" s="154" t="s">
        <v>1326</v>
      </c>
      <c r="H336" s="154">
        <v>82041</v>
      </c>
      <c r="I336" s="184">
        <v>1592</v>
      </c>
    </row>
    <row r="337" spans="1:26" ht="15.75" customHeight="1" x14ac:dyDescent="0.25">
      <c r="A337" s="52">
        <v>1074</v>
      </c>
      <c r="B337" s="52" t="s">
        <v>705</v>
      </c>
      <c r="C337" s="52"/>
      <c r="D337" s="15" t="s">
        <v>752</v>
      </c>
      <c r="E337" s="6" t="s">
        <v>4692</v>
      </c>
      <c r="F337" s="6"/>
      <c r="G337" s="15" t="s">
        <v>4194</v>
      </c>
      <c r="H337">
        <f>VLOOKUP(D337,'BIO+HEM+IMU'!$E$1:$F$419,2,FALSE)</f>
        <v>91411</v>
      </c>
    </row>
    <row r="338" spans="1:26" ht="15.75" customHeight="1" x14ac:dyDescent="0.25">
      <c r="A338" s="52">
        <v>1075</v>
      </c>
      <c r="B338" s="52" t="s">
        <v>705</v>
      </c>
      <c r="C338" s="52"/>
      <c r="D338" s="15" t="s">
        <v>738</v>
      </c>
      <c r="E338" s="6" t="s">
        <v>4692</v>
      </c>
      <c r="F338" s="6"/>
      <c r="G338" s="15" t="s">
        <v>736</v>
      </c>
      <c r="H338">
        <f>VLOOKUP(D338,'BIO+HEM+IMU'!$E$1:$F$419,2,FALSE)</f>
        <v>82097</v>
      </c>
    </row>
    <row r="339" spans="1:26" ht="15.75" customHeight="1" x14ac:dyDescent="0.25">
      <c r="A339" s="52">
        <v>1076</v>
      </c>
      <c r="B339" s="52" t="s">
        <v>705</v>
      </c>
      <c r="C339" s="52"/>
      <c r="D339" s="15" t="s">
        <v>741</v>
      </c>
      <c r="E339" s="6" t="s">
        <v>4692</v>
      </c>
      <c r="F339" s="6"/>
      <c r="G339" s="15" t="s">
        <v>740</v>
      </c>
      <c r="H339">
        <f>VLOOKUP(D339,'BIO+HEM+IMU'!$E$1:$F$419,2,FALSE)</f>
        <v>82097</v>
      </c>
      <c r="J339" s="154"/>
      <c r="K339" s="154"/>
      <c r="L339" s="154"/>
      <c r="M339" s="154"/>
      <c r="N339" s="154"/>
      <c r="O339" s="154"/>
      <c r="P339" s="154"/>
      <c r="Q339" s="154"/>
      <c r="R339" s="154"/>
      <c r="S339" s="154"/>
      <c r="T339" s="154"/>
      <c r="U339" s="154"/>
      <c r="V339" s="154"/>
      <c r="W339" s="154"/>
      <c r="X339" s="154"/>
      <c r="Y339" s="154"/>
      <c r="Z339" s="154"/>
    </row>
    <row r="340" spans="1:26" ht="15.75" customHeight="1" x14ac:dyDescent="0.25">
      <c r="A340" s="52">
        <v>1077</v>
      </c>
      <c r="B340" s="52" t="s">
        <v>705</v>
      </c>
      <c r="C340" s="52"/>
      <c r="D340" s="15" t="s">
        <v>714</v>
      </c>
      <c r="E340" s="6" t="s">
        <v>4692</v>
      </c>
      <c r="F340" s="6"/>
      <c r="G340" s="15" t="s">
        <v>714</v>
      </c>
      <c r="H340">
        <f>VLOOKUP(D340,'BIO+HEM+IMU'!$E$1:$F$419,2,FALSE)</f>
        <v>91239</v>
      </c>
      <c r="J340" s="154"/>
      <c r="K340" s="154"/>
      <c r="L340" s="154"/>
      <c r="M340" s="154"/>
      <c r="N340" s="154"/>
      <c r="O340" s="154"/>
      <c r="P340" s="154"/>
      <c r="Q340" s="154"/>
      <c r="R340" s="154"/>
      <c r="S340" s="154"/>
      <c r="T340" s="154"/>
      <c r="U340" s="154"/>
      <c r="V340" s="154"/>
      <c r="W340" s="154"/>
      <c r="X340" s="154"/>
      <c r="Y340" s="154"/>
      <c r="Z340" s="154"/>
    </row>
    <row r="341" spans="1:26" ht="15.75" customHeight="1" x14ac:dyDescent="0.25">
      <c r="A341" s="52">
        <v>1079</v>
      </c>
      <c r="B341" s="52" t="s">
        <v>705</v>
      </c>
      <c r="C341" s="52"/>
      <c r="D341" s="15" t="s">
        <v>1281</v>
      </c>
      <c r="E341" s="6" t="s">
        <v>4692</v>
      </c>
      <c r="F341" s="6"/>
      <c r="G341" s="15" t="s">
        <v>4195</v>
      </c>
      <c r="H341">
        <f>VLOOKUP(D341,'BIO+HEM+IMU'!$E$1:$F$419,2,FALSE)</f>
        <v>91317</v>
      </c>
    </row>
    <row r="342" spans="1:26" ht="15.75" customHeight="1" x14ac:dyDescent="0.25">
      <c r="A342" s="52">
        <v>1080</v>
      </c>
      <c r="B342" s="52" t="s">
        <v>705</v>
      </c>
      <c r="C342" s="52"/>
      <c r="D342" s="15" t="s">
        <v>1196</v>
      </c>
      <c r="E342" s="6" t="s">
        <v>4692</v>
      </c>
      <c r="F342" s="6"/>
      <c r="G342" s="15" t="s">
        <v>1195</v>
      </c>
      <c r="H342">
        <f>VLOOKUP(D342,'BIO+HEM+IMU'!$E$1:$F$419,2,FALSE)</f>
        <v>91329</v>
      </c>
    </row>
    <row r="343" spans="1:26" ht="15.75" customHeight="1" x14ac:dyDescent="0.25">
      <c r="A343" s="52">
        <v>1081</v>
      </c>
      <c r="B343" s="52" t="s">
        <v>705</v>
      </c>
      <c r="C343" s="52"/>
      <c r="D343" s="15" t="s">
        <v>1194</v>
      </c>
      <c r="E343" s="6" t="s">
        <v>4692</v>
      </c>
      <c r="F343" s="6"/>
      <c r="G343" s="15" t="s">
        <v>1193</v>
      </c>
      <c r="H343">
        <f>VLOOKUP(D343,'BIO+HEM+IMU'!$E$1:$F$419,2,FALSE)</f>
        <v>91329</v>
      </c>
    </row>
    <row r="344" spans="1:26" ht="15.75" customHeight="1" x14ac:dyDescent="0.25">
      <c r="A344" s="52">
        <v>1084</v>
      </c>
      <c r="B344" s="52" t="s">
        <v>705</v>
      </c>
      <c r="C344" s="52"/>
      <c r="D344" s="15" t="s">
        <v>1145</v>
      </c>
      <c r="E344" s="6" t="s">
        <v>4692</v>
      </c>
      <c r="F344" s="6"/>
      <c r="G344" s="15" t="s">
        <v>1144</v>
      </c>
      <c r="H344" s="56" t="s">
        <v>4168</v>
      </c>
      <c r="I344" t="s">
        <v>4169</v>
      </c>
    </row>
    <row r="345" spans="1:26" ht="15.75" customHeight="1" x14ac:dyDescent="0.25">
      <c r="A345" s="52">
        <v>1085</v>
      </c>
      <c r="B345" s="52" t="s">
        <v>705</v>
      </c>
      <c r="C345" s="52"/>
      <c r="D345" s="15" t="s">
        <v>1147</v>
      </c>
      <c r="E345" s="6" t="s">
        <v>4692</v>
      </c>
      <c r="F345" s="6"/>
      <c r="G345" s="15" t="s">
        <v>1146</v>
      </c>
      <c r="H345" s="56" t="s">
        <v>4168</v>
      </c>
      <c r="I345" t="s">
        <v>4169</v>
      </c>
    </row>
    <row r="346" spans="1:26" ht="15.75" customHeight="1" x14ac:dyDescent="0.25">
      <c r="A346" s="52">
        <v>1086</v>
      </c>
      <c r="B346" s="52" t="s">
        <v>705</v>
      </c>
      <c r="C346" s="52"/>
      <c r="D346" s="15" t="s">
        <v>1214</v>
      </c>
      <c r="E346" s="6" t="s">
        <v>4692</v>
      </c>
      <c r="F346" s="6"/>
      <c r="G346" s="15" t="s">
        <v>4196</v>
      </c>
      <c r="H346">
        <f>VLOOKUP(D346,'BIO+HEM+IMU'!$E$1:$F$419,2,FALSE)</f>
        <v>91329</v>
      </c>
    </row>
    <row r="347" spans="1:26" ht="15.75" customHeight="1" x14ac:dyDescent="0.25">
      <c r="A347" s="52">
        <v>1091</v>
      </c>
      <c r="B347" s="52" t="s">
        <v>705</v>
      </c>
      <c r="C347" s="52"/>
      <c r="D347" s="15" t="s">
        <v>1060</v>
      </c>
      <c r="E347" s="6" t="s">
        <v>4692</v>
      </c>
      <c r="F347" s="6"/>
      <c r="G347" s="15" t="s">
        <v>1059</v>
      </c>
      <c r="H347">
        <f>VLOOKUP(D347,'BIO+HEM+IMU'!$E$1:$F$419,2,FALSE)</f>
        <v>91567</v>
      </c>
    </row>
    <row r="348" spans="1:26" ht="15.75" customHeight="1" x14ac:dyDescent="0.25">
      <c r="A348" s="52">
        <v>1092</v>
      </c>
      <c r="B348" s="52" t="s">
        <v>705</v>
      </c>
      <c r="C348" s="52"/>
      <c r="D348" s="15" t="s">
        <v>1062</v>
      </c>
      <c r="E348" s="6" t="s">
        <v>4692</v>
      </c>
      <c r="F348" s="6"/>
      <c r="G348" s="15" t="s">
        <v>1061</v>
      </c>
      <c r="H348">
        <f>VLOOKUP(D348,'BIO+HEM+IMU'!$E$1:$F$419,2,FALSE)</f>
        <v>91567</v>
      </c>
    </row>
    <row r="349" spans="1:26" ht="15.75" customHeight="1" x14ac:dyDescent="0.25">
      <c r="A349" s="52">
        <v>1093</v>
      </c>
      <c r="B349" s="52" t="s">
        <v>705</v>
      </c>
      <c r="C349" s="52"/>
      <c r="D349" s="15" t="s">
        <v>973</v>
      </c>
      <c r="E349" s="6" t="s">
        <v>4692</v>
      </c>
      <c r="F349" s="6"/>
      <c r="G349" s="15" t="s">
        <v>972</v>
      </c>
      <c r="H349">
        <f>VLOOKUP(D349,'BIO+HEM+IMU'!$E$1:$F$419,2,FALSE)</f>
        <v>82087</v>
      </c>
    </row>
    <row r="350" spans="1:26" ht="15.75" customHeight="1" x14ac:dyDescent="0.25">
      <c r="A350" s="52">
        <v>1096</v>
      </c>
      <c r="B350" s="52" t="s">
        <v>705</v>
      </c>
      <c r="C350" s="52"/>
      <c r="D350" s="15" t="s">
        <v>1042</v>
      </c>
      <c r="E350" s="6" t="s">
        <v>4692</v>
      </c>
      <c r="F350" s="6"/>
      <c r="G350" s="15" t="s">
        <v>1040</v>
      </c>
      <c r="H350">
        <f>VLOOKUP(D350,'BIO+HEM+IMU'!$E$1:$F$419,2,FALSE)</f>
        <v>91327</v>
      </c>
    </row>
    <row r="351" spans="1:26" ht="15.75" customHeight="1" x14ac:dyDescent="0.25">
      <c r="A351" s="52">
        <v>1097</v>
      </c>
      <c r="B351" s="52" t="s">
        <v>705</v>
      </c>
      <c r="C351" s="52"/>
      <c r="D351" s="15" t="s">
        <v>1042</v>
      </c>
      <c r="E351" s="6" t="s">
        <v>4692</v>
      </c>
      <c r="F351" s="6"/>
      <c r="G351" s="15" t="s">
        <v>4197</v>
      </c>
      <c r="H351">
        <f>VLOOKUP(D351,'BIO+HEM+IMU'!$E$1:$F$419,2,FALSE)</f>
        <v>91327</v>
      </c>
    </row>
    <row r="352" spans="1:26" ht="15.75" customHeight="1" x14ac:dyDescent="0.25">
      <c r="A352" s="52">
        <v>1098</v>
      </c>
      <c r="B352" s="52" t="s">
        <v>705</v>
      </c>
      <c r="C352" s="52"/>
      <c r="D352" s="15" t="s">
        <v>1186</v>
      </c>
      <c r="E352" s="6" t="s">
        <v>4692</v>
      </c>
      <c r="F352" s="6"/>
      <c r="G352" s="15" t="s">
        <v>1185</v>
      </c>
      <c r="H352">
        <f>VLOOKUP(D352,'BIO+HEM+IMU'!$E$1:$F$419,2,FALSE)</f>
        <v>91199</v>
      </c>
    </row>
    <row r="353" spans="1:26" ht="15.75" customHeight="1" x14ac:dyDescent="0.25">
      <c r="A353" s="52">
        <v>1099</v>
      </c>
      <c r="B353" s="52" t="s">
        <v>705</v>
      </c>
      <c r="C353" s="52"/>
      <c r="D353" s="15" t="s">
        <v>1184</v>
      </c>
      <c r="E353" s="6" t="s">
        <v>4692</v>
      </c>
      <c r="F353" s="6"/>
      <c r="G353" s="15" t="s">
        <v>1183</v>
      </c>
      <c r="H353">
        <f>VLOOKUP(D353,'BIO+HEM+IMU'!$E$1:$F$419,2,FALSE)</f>
        <v>91211</v>
      </c>
    </row>
    <row r="354" spans="1:26" ht="15.75" customHeight="1" x14ac:dyDescent="0.25">
      <c r="A354" s="52">
        <v>1100</v>
      </c>
      <c r="B354" s="52" t="s">
        <v>705</v>
      </c>
      <c r="C354" s="52"/>
      <c r="D354" s="15" t="s">
        <v>1191</v>
      </c>
      <c r="E354" s="6" t="s">
        <v>4692</v>
      </c>
      <c r="F354" s="6"/>
      <c r="G354" s="15" t="s">
        <v>4198</v>
      </c>
      <c r="H354">
        <f>VLOOKUP(D354,'BIO+HEM+IMU'!$E$1:$F$419,2,FALSE)</f>
        <v>91199</v>
      </c>
      <c r="J354" s="154"/>
      <c r="K354" s="154"/>
      <c r="L354" s="154"/>
      <c r="M354" s="154"/>
      <c r="N354" s="154"/>
      <c r="O354" s="154"/>
      <c r="P354" s="154"/>
      <c r="Q354" s="154"/>
      <c r="R354" s="154"/>
      <c r="S354" s="154"/>
      <c r="T354" s="154"/>
      <c r="U354" s="154"/>
      <c r="V354" s="154"/>
      <c r="W354" s="154"/>
      <c r="X354" s="154"/>
      <c r="Y354" s="154"/>
      <c r="Z354" s="154"/>
    </row>
    <row r="355" spans="1:26" ht="15.75" customHeight="1" x14ac:dyDescent="0.25">
      <c r="A355" s="52">
        <v>1101</v>
      </c>
      <c r="B355" s="52" t="s">
        <v>705</v>
      </c>
      <c r="C355" s="52"/>
      <c r="D355" s="15" t="s">
        <v>1189</v>
      </c>
      <c r="E355" s="6" t="s">
        <v>4692</v>
      </c>
      <c r="F355" s="6"/>
      <c r="G355" s="15" t="s">
        <v>4199</v>
      </c>
      <c r="H355">
        <f>VLOOKUP(D355,'BIO+HEM+IMU'!$E$1:$F$419,2,FALSE)</f>
        <v>91211</v>
      </c>
      <c r="J355" s="154"/>
      <c r="K355" s="154"/>
      <c r="L355" s="154"/>
      <c r="M355" s="154"/>
      <c r="N355" s="154"/>
      <c r="O355" s="154"/>
      <c r="P355" s="154"/>
      <c r="Q355" s="154"/>
      <c r="R355" s="154"/>
      <c r="S355" s="154"/>
      <c r="T355" s="154"/>
      <c r="U355" s="154"/>
      <c r="V355" s="154"/>
      <c r="W355" s="154"/>
      <c r="X355" s="154"/>
      <c r="Y355" s="154"/>
      <c r="Z355" s="154"/>
    </row>
    <row r="356" spans="1:26" ht="15.75" customHeight="1" x14ac:dyDescent="0.25">
      <c r="A356" s="52">
        <v>1102</v>
      </c>
      <c r="B356" s="52" t="s">
        <v>705</v>
      </c>
      <c r="C356" s="52"/>
      <c r="D356" s="15" t="s">
        <v>1118</v>
      </c>
      <c r="E356" s="6" t="s">
        <v>4692</v>
      </c>
      <c r="F356" s="6"/>
      <c r="G356" s="15" t="s">
        <v>1117</v>
      </c>
      <c r="H356">
        <f>VLOOKUP(D356,'BIO+HEM+IMU'!$E$1:$F$419,2,FALSE)</f>
        <v>82079</v>
      </c>
    </row>
    <row r="357" spans="1:26" ht="15.75" customHeight="1" x14ac:dyDescent="0.25">
      <c r="A357" s="157">
        <v>1103</v>
      </c>
      <c r="B357" s="157" t="s">
        <v>705</v>
      </c>
      <c r="C357" s="157"/>
      <c r="D357" s="154" t="s">
        <v>1328</v>
      </c>
      <c r="E357" s="183" t="s">
        <v>4692</v>
      </c>
      <c r="F357" s="183"/>
      <c r="G357" s="154" t="s">
        <v>1327</v>
      </c>
      <c r="H357" s="154">
        <v>82041</v>
      </c>
      <c r="I357" s="154" t="s">
        <v>4200</v>
      </c>
    </row>
    <row r="358" spans="1:26" ht="15.75" customHeight="1" x14ac:dyDescent="0.25">
      <c r="A358" s="52">
        <v>1104</v>
      </c>
      <c r="B358" s="52" t="s">
        <v>705</v>
      </c>
      <c r="C358" s="52"/>
      <c r="D358" s="15" t="s">
        <v>895</v>
      </c>
      <c r="E358" s="6" t="s">
        <v>4692</v>
      </c>
      <c r="F358" s="6"/>
      <c r="G358" s="15" t="s">
        <v>4201</v>
      </c>
      <c r="H358">
        <f>VLOOKUP(D358,'BIO+HEM+IMU'!$E$1:$F$419,2,FALSE)</f>
        <v>91483</v>
      </c>
    </row>
    <row r="359" spans="1:26" ht="15.75" customHeight="1" x14ac:dyDescent="0.25">
      <c r="A359" s="52">
        <v>1105</v>
      </c>
      <c r="B359" s="52" t="s">
        <v>705</v>
      </c>
      <c r="C359" s="52"/>
      <c r="D359" s="15" t="s">
        <v>891</v>
      </c>
      <c r="E359" s="6" t="s">
        <v>4692</v>
      </c>
      <c r="F359" s="6"/>
      <c r="G359" s="15" t="s">
        <v>4202</v>
      </c>
      <c r="H359">
        <f>VLOOKUP(D359,'BIO+HEM+IMU'!$E$1:$F$419,2,FALSE)</f>
        <v>82079</v>
      </c>
    </row>
    <row r="360" spans="1:26" ht="15.75" customHeight="1" x14ac:dyDescent="0.25">
      <c r="A360" s="52">
        <v>1106</v>
      </c>
      <c r="B360" s="52" t="s">
        <v>705</v>
      </c>
      <c r="C360" s="52"/>
      <c r="D360" s="15" t="s">
        <v>889</v>
      </c>
      <c r="E360" s="6" t="s">
        <v>4692</v>
      </c>
      <c r="F360" s="6"/>
      <c r="G360" s="15" t="s">
        <v>4203</v>
      </c>
      <c r="H360">
        <f>VLOOKUP(D360,'BIO+HEM+IMU'!$E$1:$F$419,2,FALSE)</f>
        <v>82079</v>
      </c>
    </row>
    <row r="361" spans="1:26" ht="15.75" customHeight="1" x14ac:dyDescent="0.25">
      <c r="A361" s="52">
        <v>1107</v>
      </c>
      <c r="B361" s="52" t="s">
        <v>705</v>
      </c>
      <c r="C361" s="52"/>
      <c r="D361" s="15" t="s">
        <v>893</v>
      </c>
      <c r="E361" s="6" t="s">
        <v>4692</v>
      </c>
      <c r="F361" s="6"/>
      <c r="G361" s="15" t="s">
        <v>4204</v>
      </c>
      <c r="H361">
        <f>VLOOKUP(D361,'BIO+HEM+IMU'!$E$1:$F$419,2,FALSE)</f>
        <v>91411</v>
      </c>
    </row>
    <row r="362" spans="1:26" ht="15.75" customHeight="1" x14ac:dyDescent="0.25">
      <c r="A362" s="52">
        <v>1109</v>
      </c>
      <c r="B362" s="52" t="s">
        <v>705</v>
      </c>
      <c r="C362" s="52"/>
      <c r="D362" s="15" t="s">
        <v>777</v>
      </c>
      <c r="E362" s="6" t="s">
        <v>4692</v>
      </c>
      <c r="F362" s="6"/>
      <c r="G362" s="15" t="s">
        <v>4205</v>
      </c>
      <c r="H362">
        <f>VLOOKUP(D362,'BIO+HEM+IMU'!$E$1:$F$419,2,FALSE)</f>
        <v>82079</v>
      </c>
    </row>
    <row r="363" spans="1:26" ht="15.75" customHeight="1" x14ac:dyDescent="0.25">
      <c r="A363" s="52">
        <v>1110</v>
      </c>
      <c r="B363" s="52" t="s">
        <v>705</v>
      </c>
      <c r="C363" s="52"/>
      <c r="D363" s="15" t="s">
        <v>780</v>
      </c>
      <c r="E363" s="6" t="s">
        <v>4692</v>
      </c>
      <c r="F363" s="6"/>
      <c r="G363" s="15" t="s">
        <v>779</v>
      </c>
      <c r="H363">
        <f>VLOOKUP(D363,'BIO+HEM+IMU'!$E$1:$F$419,2,FALSE)</f>
        <v>82079</v>
      </c>
    </row>
    <row r="364" spans="1:26" ht="15.75" customHeight="1" x14ac:dyDescent="0.25">
      <c r="A364" s="52">
        <v>1112</v>
      </c>
      <c r="B364" s="52" t="s">
        <v>705</v>
      </c>
      <c r="C364" s="52"/>
      <c r="D364" s="15" t="s">
        <v>1153</v>
      </c>
      <c r="E364" s="6" t="s">
        <v>4206</v>
      </c>
      <c r="F364" s="6"/>
      <c r="G364" s="15" t="s">
        <v>4207</v>
      </c>
      <c r="H364">
        <f>VLOOKUP(D364,'BIO+HEM+IMU'!$E$1:$F$419,2,FALSE)</f>
        <v>91439</v>
      </c>
    </row>
    <row r="365" spans="1:26" ht="15.75" customHeight="1" x14ac:dyDescent="0.25">
      <c r="A365" s="52">
        <v>1113</v>
      </c>
      <c r="B365" s="52" t="s">
        <v>705</v>
      </c>
      <c r="C365" s="52"/>
      <c r="D365" s="15" t="s">
        <v>1212</v>
      </c>
      <c r="E365" s="6" t="s">
        <v>4692</v>
      </c>
      <c r="F365" s="6"/>
      <c r="G365" s="15" t="s">
        <v>1211</v>
      </c>
      <c r="H365">
        <f>VLOOKUP(D365,'BIO+HEM+IMU'!$E$1:$F$419,2,FALSE)</f>
        <v>91329</v>
      </c>
    </row>
    <row r="366" spans="1:26" ht="15.75" customHeight="1" x14ac:dyDescent="0.25">
      <c r="A366" s="52">
        <v>1116</v>
      </c>
      <c r="B366" s="52" t="s">
        <v>705</v>
      </c>
      <c r="C366" s="52"/>
      <c r="D366" s="15" t="s">
        <v>769</v>
      </c>
      <c r="E366" s="6" t="s">
        <v>4692</v>
      </c>
      <c r="F366" s="6"/>
      <c r="G366" s="15" t="s">
        <v>768</v>
      </c>
      <c r="H366">
        <f>VLOOKUP(D366,'BIO+HEM+IMU'!$E$1:$F$419,2,FALSE)</f>
        <v>82079</v>
      </c>
    </row>
    <row r="367" spans="1:26" ht="15.75" customHeight="1" x14ac:dyDescent="0.25">
      <c r="A367" s="52">
        <v>1117</v>
      </c>
      <c r="B367" s="52" t="s">
        <v>705</v>
      </c>
      <c r="C367" s="52"/>
      <c r="D367" s="15" t="s">
        <v>772</v>
      </c>
      <c r="E367" s="6" t="s">
        <v>4692</v>
      </c>
      <c r="F367" s="6"/>
      <c r="G367" s="15" t="s">
        <v>771</v>
      </c>
      <c r="H367">
        <f>VLOOKUP(D367,'BIO+HEM+IMU'!$E$1:$F$419,2,FALSE)</f>
        <v>82079</v>
      </c>
    </row>
    <row r="368" spans="1:26" ht="15.75" customHeight="1" x14ac:dyDescent="0.25">
      <c r="A368" s="157">
        <v>1118</v>
      </c>
      <c r="B368" s="157" t="s">
        <v>705</v>
      </c>
      <c r="C368" s="157"/>
      <c r="D368" s="154" t="s">
        <v>1344</v>
      </c>
      <c r="E368" s="183" t="s">
        <v>4692</v>
      </c>
      <c r="F368" s="183"/>
      <c r="G368" s="154" t="s">
        <v>1343</v>
      </c>
      <c r="H368" s="185" t="s">
        <v>4208</v>
      </c>
      <c r="I368" s="184" t="s">
        <v>4209</v>
      </c>
    </row>
    <row r="369" spans="1:9" ht="15.75" customHeight="1" x14ac:dyDescent="0.25">
      <c r="A369" s="157">
        <v>1119</v>
      </c>
      <c r="B369" s="157" t="s">
        <v>705</v>
      </c>
      <c r="C369" s="157"/>
      <c r="D369" s="154" t="s">
        <v>1344</v>
      </c>
      <c r="E369" s="183" t="s">
        <v>4692</v>
      </c>
      <c r="F369" s="183"/>
      <c r="G369" s="154" t="s">
        <v>1345</v>
      </c>
      <c r="H369" s="185" t="s">
        <v>4208</v>
      </c>
      <c r="I369" s="184" t="s">
        <v>4210</v>
      </c>
    </row>
    <row r="370" spans="1:9" ht="15.75" customHeight="1" x14ac:dyDescent="0.25">
      <c r="A370" s="52">
        <v>1122</v>
      </c>
      <c r="B370" s="52" t="s">
        <v>705</v>
      </c>
      <c r="C370" s="52"/>
      <c r="D370" s="15" t="s">
        <v>774</v>
      </c>
      <c r="E370" s="6" t="s">
        <v>4692</v>
      </c>
      <c r="F370" s="6"/>
      <c r="G370" s="15" t="s">
        <v>4211</v>
      </c>
      <c r="H370">
        <f>VLOOKUP(D370,'BIO+HEM+IMU'!$E$1:$F$419,2,FALSE)</f>
        <v>91411</v>
      </c>
    </row>
    <row r="371" spans="1:9" ht="15.75" customHeight="1" x14ac:dyDescent="0.25">
      <c r="A371" s="52">
        <v>1124</v>
      </c>
      <c r="B371" s="52" t="s">
        <v>705</v>
      </c>
      <c r="C371" s="52"/>
      <c r="D371" s="15" t="s">
        <v>857</v>
      </c>
      <c r="E371" s="6" t="s">
        <v>4692</v>
      </c>
      <c r="F371" s="6"/>
      <c r="G371" s="15" t="s">
        <v>4212</v>
      </c>
      <c r="H371">
        <f>VLOOKUP(D371,'BIO+HEM+IMU'!$E$1:$F$419,2,FALSE)</f>
        <v>91411</v>
      </c>
    </row>
    <row r="372" spans="1:9" ht="15.75" customHeight="1" x14ac:dyDescent="0.25">
      <c r="A372" s="52">
        <v>1125</v>
      </c>
      <c r="B372" s="52" t="s">
        <v>705</v>
      </c>
      <c r="C372" s="52"/>
      <c r="D372" s="15" t="s">
        <v>855</v>
      </c>
      <c r="E372" s="6" t="s">
        <v>4692</v>
      </c>
      <c r="F372" s="6"/>
      <c r="G372" s="15" t="s">
        <v>4213</v>
      </c>
      <c r="H372">
        <f>VLOOKUP(D372,'BIO+HEM+IMU'!$E$1:$F$419,2,FALSE)</f>
        <v>82079</v>
      </c>
    </row>
    <row r="373" spans="1:9" ht="15.75" customHeight="1" x14ac:dyDescent="0.25">
      <c r="A373" s="52">
        <v>1126</v>
      </c>
      <c r="B373" s="52" t="s">
        <v>705</v>
      </c>
      <c r="C373" s="52"/>
      <c r="D373" s="15" t="s">
        <v>851</v>
      </c>
      <c r="E373" s="6" t="s">
        <v>4692</v>
      </c>
      <c r="F373" s="6"/>
      <c r="G373" s="15" t="s">
        <v>4214</v>
      </c>
      <c r="H373">
        <f>VLOOKUP(D373,'BIO+HEM+IMU'!$E$1:$F$419,2,FALSE)</f>
        <v>82079</v>
      </c>
    </row>
    <row r="374" spans="1:9" ht="15.75" customHeight="1" x14ac:dyDescent="0.25">
      <c r="A374" s="52">
        <v>1128</v>
      </c>
      <c r="B374" s="52" t="s">
        <v>705</v>
      </c>
      <c r="C374" s="52"/>
      <c r="D374" s="15" t="s">
        <v>849</v>
      </c>
      <c r="E374" s="6" t="s">
        <v>4692</v>
      </c>
      <c r="F374" s="6"/>
      <c r="G374" s="15" t="s">
        <v>4215</v>
      </c>
      <c r="H374">
        <f>VLOOKUP(D374,'BIO+HEM+IMU'!$E$1:$F$419,2,FALSE)</f>
        <v>82079</v>
      </c>
    </row>
    <row r="375" spans="1:9" ht="15.75" customHeight="1" x14ac:dyDescent="0.25">
      <c r="A375" s="52">
        <v>1129</v>
      </c>
      <c r="B375" s="52" t="s">
        <v>705</v>
      </c>
      <c r="C375" s="52"/>
      <c r="D375" s="15" t="s">
        <v>845</v>
      </c>
      <c r="E375" s="6" t="s">
        <v>4692</v>
      </c>
      <c r="F375" s="6"/>
      <c r="G375" s="15" t="s">
        <v>4216</v>
      </c>
      <c r="H375">
        <f>VLOOKUP(D375,'BIO+HEM+IMU'!$E$1:$F$419,2,FALSE)</f>
        <v>82079</v>
      </c>
    </row>
    <row r="376" spans="1:9" ht="15.75" customHeight="1" x14ac:dyDescent="0.25">
      <c r="A376" s="52">
        <v>1130</v>
      </c>
      <c r="B376" s="52" t="s">
        <v>705</v>
      </c>
      <c r="C376" s="52"/>
      <c r="D376" s="15" t="s">
        <v>847</v>
      </c>
      <c r="E376" s="6" t="s">
        <v>4692</v>
      </c>
      <c r="F376" s="6"/>
      <c r="G376" s="15" t="s">
        <v>4217</v>
      </c>
      <c r="H376">
        <f>VLOOKUP(D376,'BIO+HEM+IMU'!$E$1:$F$419,2,FALSE)</f>
        <v>82079</v>
      </c>
    </row>
    <row r="377" spans="1:9" ht="15.75" customHeight="1" x14ac:dyDescent="0.25">
      <c r="A377" s="157">
        <v>1132</v>
      </c>
      <c r="B377" s="157" t="s">
        <v>705</v>
      </c>
      <c r="C377" s="157"/>
      <c r="D377" s="154" t="s">
        <v>1331</v>
      </c>
      <c r="E377" s="183" t="s">
        <v>4692</v>
      </c>
      <c r="F377" s="183"/>
      <c r="G377" s="154" t="s">
        <v>1330</v>
      </c>
      <c r="H377" s="154">
        <v>82041</v>
      </c>
      <c r="I377" s="184">
        <v>1566</v>
      </c>
    </row>
    <row r="378" spans="1:9" ht="15.75" customHeight="1" x14ac:dyDescent="0.25">
      <c r="A378" s="157">
        <v>1133</v>
      </c>
      <c r="B378" s="157" t="s">
        <v>705</v>
      </c>
      <c r="C378" s="157"/>
      <c r="D378" s="154" t="s">
        <v>1331</v>
      </c>
      <c r="E378" s="183" t="s">
        <v>4692</v>
      </c>
      <c r="F378" s="183"/>
      <c r="G378" s="154" t="s">
        <v>1332</v>
      </c>
      <c r="H378" s="154">
        <v>82041</v>
      </c>
      <c r="I378" s="184">
        <v>1567</v>
      </c>
    </row>
    <row r="379" spans="1:9" ht="15.75" customHeight="1" x14ac:dyDescent="0.25">
      <c r="A379" s="52">
        <v>1134</v>
      </c>
      <c r="B379" s="52" t="s">
        <v>705</v>
      </c>
      <c r="C379" s="52"/>
      <c r="D379" s="15" t="s">
        <v>725</v>
      </c>
      <c r="E379" s="6" t="s">
        <v>4692</v>
      </c>
      <c r="F379" s="6"/>
      <c r="G379" s="15" t="s">
        <v>724</v>
      </c>
      <c r="H379">
        <f>VLOOKUP(D379,'BIO+HEM+IMU'!$E$1:$F$419,2,FALSE)</f>
        <v>91185</v>
      </c>
    </row>
    <row r="380" spans="1:9" ht="15.75" customHeight="1" x14ac:dyDescent="0.25">
      <c r="A380" s="52">
        <v>1135</v>
      </c>
      <c r="B380" s="52" t="s">
        <v>705</v>
      </c>
      <c r="C380" s="52"/>
      <c r="D380" s="15" t="s">
        <v>727</v>
      </c>
      <c r="E380" s="6" t="s">
        <v>4692</v>
      </c>
      <c r="F380" s="6"/>
      <c r="G380" s="15" t="s">
        <v>726</v>
      </c>
      <c r="H380">
        <f>VLOOKUP(D380,'BIO+HEM+IMU'!$E$1:$F$419,2,FALSE)</f>
        <v>91187</v>
      </c>
    </row>
    <row r="381" spans="1:9" ht="15.75" customHeight="1" x14ac:dyDescent="0.25">
      <c r="A381" s="52">
        <v>1136</v>
      </c>
      <c r="B381" s="52" t="s">
        <v>705</v>
      </c>
      <c r="C381" s="52"/>
      <c r="D381" s="15" t="s">
        <v>717</v>
      </c>
      <c r="E381" s="6" t="s">
        <v>4692</v>
      </c>
      <c r="F381" s="6"/>
      <c r="G381" s="15" t="s">
        <v>715</v>
      </c>
      <c r="H381">
        <f>VLOOKUP(D381,'BIO+HEM+IMU'!$E$1:$F$419,2,FALSE)</f>
        <v>91177</v>
      </c>
    </row>
    <row r="382" spans="1:9" ht="15.75" customHeight="1" x14ac:dyDescent="0.25">
      <c r="A382" s="52">
        <v>1137</v>
      </c>
      <c r="B382" s="52" t="s">
        <v>705</v>
      </c>
      <c r="C382" s="52"/>
      <c r="D382" s="15" t="s">
        <v>719</v>
      </c>
      <c r="E382" s="6" t="s">
        <v>4692</v>
      </c>
      <c r="F382" s="6"/>
      <c r="G382" s="15" t="s">
        <v>718</v>
      </c>
      <c r="H382">
        <f>VLOOKUP(D382,'BIO+HEM+IMU'!$E$1:$F$419,2,FALSE)</f>
        <v>91179</v>
      </c>
    </row>
    <row r="383" spans="1:9" ht="15.75" customHeight="1" x14ac:dyDescent="0.25">
      <c r="A383" s="52">
        <v>1138</v>
      </c>
      <c r="B383" s="52" t="s">
        <v>705</v>
      </c>
      <c r="C383" s="52"/>
      <c r="D383" s="15" t="s">
        <v>721</v>
      </c>
      <c r="E383" s="6" t="s">
        <v>4692</v>
      </c>
      <c r="F383" s="6"/>
      <c r="G383" s="15" t="s">
        <v>720</v>
      </c>
      <c r="H383">
        <f>VLOOKUP(D383,'BIO+HEM+IMU'!$E$1:$F$419,2,FALSE)</f>
        <v>91181</v>
      </c>
    </row>
    <row r="384" spans="1:9" ht="15.75" customHeight="1" x14ac:dyDescent="0.25">
      <c r="A384" s="52">
        <v>1139</v>
      </c>
      <c r="B384" s="52" t="s">
        <v>705</v>
      </c>
      <c r="C384" s="52"/>
      <c r="D384" s="15" t="s">
        <v>723</v>
      </c>
      <c r="E384" s="6" t="s">
        <v>4692</v>
      </c>
      <c r="F384" s="6"/>
      <c r="G384" s="15" t="s">
        <v>722</v>
      </c>
      <c r="H384">
        <f>VLOOKUP(D384,'BIO+HEM+IMU'!$E$1:$F$419,2,FALSE)</f>
        <v>91183</v>
      </c>
    </row>
    <row r="385" spans="1:26" ht="15.75" customHeight="1" x14ac:dyDescent="0.25">
      <c r="A385" s="52">
        <v>1141</v>
      </c>
      <c r="B385" s="52" t="s">
        <v>705</v>
      </c>
      <c r="C385" s="52"/>
      <c r="D385" s="15" t="s">
        <v>1151</v>
      </c>
      <c r="E385" s="6" t="s">
        <v>4206</v>
      </c>
      <c r="F385" s="6"/>
      <c r="G385" s="15" t="s">
        <v>4218</v>
      </c>
      <c r="H385">
        <f>VLOOKUP(D385,'BIO+HEM+IMU'!$E$1:$F$419,2,FALSE)</f>
        <v>91439</v>
      </c>
      <c r="J385" s="154"/>
      <c r="K385" s="154"/>
      <c r="L385" s="154"/>
      <c r="M385" s="154"/>
      <c r="N385" s="154"/>
      <c r="O385" s="154"/>
      <c r="P385" s="154"/>
      <c r="Q385" s="154"/>
      <c r="R385" s="154"/>
      <c r="S385" s="154"/>
      <c r="T385" s="154"/>
      <c r="U385" s="154"/>
      <c r="V385" s="154"/>
      <c r="W385" s="154"/>
      <c r="X385" s="154"/>
      <c r="Y385" s="154"/>
      <c r="Z385" s="154"/>
    </row>
    <row r="386" spans="1:26" ht="15.75" customHeight="1" x14ac:dyDescent="0.25">
      <c r="A386" s="52">
        <v>1142</v>
      </c>
      <c r="B386" s="52" t="s">
        <v>705</v>
      </c>
      <c r="C386" s="52"/>
      <c r="D386" s="15" t="s">
        <v>1135</v>
      </c>
      <c r="E386" s="6" t="s">
        <v>4692</v>
      </c>
      <c r="F386" s="6"/>
      <c r="G386" s="15" t="s">
        <v>1133</v>
      </c>
      <c r="H386">
        <f>VLOOKUP(D386,'BIO+HEM+IMU'!$E$1:$F$419,2,FALSE)</f>
        <v>91197</v>
      </c>
    </row>
    <row r="387" spans="1:26" ht="15.75" customHeight="1" x14ac:dyDescent="0.25">
      <c r="A387" s="52">
        <v>1143</v>
      </c>
      <c r="B387" s="52" t="s">
        <v>705</v>
      </c>
      <c r="C387" s="52"/>
      <c r="D387" s="15" t="s">
        <v>1137</v>
      </c>
      <c r="E387" s="6" t="s">
        <v>4692</v>
      </c>
      <c r="F387" s="6"/>
      <c r="G387" s="15" t="s">
        <v>1136</v>
      </c>
      <c r="H387">
        <f>VLOOKUP(D387,'BIO+HEM+IMU'!$E$1:$F$419,2,FALSE)</f>
        <v>91197</v>
      </c>
    </row>
    <row r="388" spans="1:26" ht="15.75" customHeight="1" x14ac:dyDescent="0.25">
      <c r="A388" s="52">
        <v>1144</v>
      </c>
      <c r="B388" s="52" t="s">
        <v>705</v>
      </c>
      <c r="C388" s="52"/>
      <c r="D388" s="15" t="s">
        <v>927</v>
      </c>
      <c r="E388" s="6" t="s">
        <v>4692</v>
      </c>
      <c r="F388" s="6"/>
      <c r="G388" s="15" t="s">
        <v>926</v>
      </c>
      <c r="H388">
        <f>VLOOKUP(D388,'BIO+HEM+IMU'!$E$1:$F$419,2,FALSE)</f>
        <v>82079</v>
      </c>
    </row>
    <row r="389" spans="1:26" ht="15.75" customHeight="1" x14ac:dyDescent="0.25">
      <c r="A389" s="52">
        <v>1145</v>
      </c>
      <c r="B389" s="52" t="s">
        <v>705</v>
      </c>
      <c r="C389" s="52"/>
      <c r="D389" s="15" t="s">
        <v>923</v>
      </c>
      <c r="E389" s="6" t="s">
        <v>4692</v>
      </c>
      <c r="F389" s="6"/>
      <c r="G389" s="15" t="s">
        <v>922</v>
      </c>
      <c r="H389">
        <f>VLOOKUP(D389,'BIO+HEM+IMU'!$E$1:$F$419,2,FALSE)</f>
        <v>82079</v>
      </c>
    </row>
    <row r="390" spans="1:26" ht="15.75" customHeight="1" x14ac:dyDescent="0.25">
      <c r="A390" s="52">
        <v>1146</v>
      </c>
      <c r="B390" s="52" t="s">
        <v>705</v>
      </c>
      <c r="C390" s="52"/>
      <c r="D390" s="15" t="s">
        <v>925</v>
      </c>
      <c r="E390" s="6" t="s">
        <v>4692</v>
      </c>
      <c r="F390" s="6"/>
      <c r="G390" s="15" t="s">
        <v>924</v>
      </c>
      <c r="H390">
        <f>VLOOKUP(D390,'BIO+HEM+IMU'!$E$1:$F$419,2,FALSE)</f>
        <v>82079</v>
      </c>
    </row>
    <row r="391" spans="1:26" ht="15.75" customHeight="1" x14ac:dyDescent="0.25">
      <c r="A391" s="52">
        <v>1147</v>
      </c>
      <c r="B391" s="52" t="s">
        <v>705</v>
      </c>
      <c r="C391" s="52"/>
      <c r="D391" s="15" t="s">
        <v>934</v>
      </c>
      <c r="E391" s="6" t="s">
        <v>4692</v>
      </c>
      <c r="F391" s="6"/>
      <c r="G391" s="15" t="s">
        <v>933</v>
      </c>
      <c r="H391">
        <f>VLOOKUP(D391,'BIO+HEM+IMU'!$E$1:$F$419,2,FALSE)</f>
        <v>82079</v>
      </c>
    </row>
    <row r="392" spans="1:26" ht="15.75" customHeight="1" x14ac:dyDescent="0.25">
      <c r="A392" s="52">
        <v>1148</v>
      </c>
      <c r="B392" s="52" t="s">
        <v>705</v>
      </c>
      <c r="C392" s="52"/>
      <c r="D392" s="15" t="s">
        <v>930</v>
      </c>
      <c r="E392" s="6" t="s">
        <v>4692</v>
      </c>
      <c r="F392" s="6"/>
      <c r="G392" s="15" t="s">
        <v>929</v>
      </c>
      <c r="H392">
        <f>VLOOKUP(D392,'BIO+HEM+IMU'!$E$1:$F$419,2,FALSE)</f>
        <v>82079</v>
      </c>
    </row>
    <row r="393" spans="1:26" ht="15.75" customHeight="1" x14ac:dyDescent="0.25">
      <c r="A393" s="52">
        <v>1149</v>
      </c>
      <c r="B393" s="52" t="s">
        <v>705</v>
      </c>
      <c r="C393" s="52"/>
      <c r="D393" s="15" t="s">
        <v>932</v>
      </c>
      <c r="E393" s="6" t="s">
        <v>4692</v>
      </c>
      <c r="F393" s="6"/>
      <c r="G393" s="15" t="s">
        <v>931</v>
      </c>
      <c r="H393">
        <f>VLOOKUP(D393,'BIO+HEM+IMU'!$E$1:$F$419,2,FALSE)</f>
        <v>82079</v>
      </c>
    </row>
    <row r="394" spans="1:26" ht="15.75" customHeight="1" x14ac:dyDescent="0.25">
      <c r="A394" s="52">
        <v>1151</v>
      </c>
      <c r="B394" s="52" t="s">
        <v>705</v>
      </c>
      <c r="C394" s="52"/>
      <c r="D394" s="15" t="s">
        <v>1210</v>
      </c>
      <c r="E394" s="6" t="s">
        <v>4692</v>
      </c>
      <c r="F394" s="6"/>
      <c r="G394" s="15" t="s">
        <v>4219</v>
      </c>
      <c r="H394">
        <f>VLOOKUP(D394,'BIO+HEM+IMU'!$E$1:$F$419,2,FALSE)</f>
        <v>91197</v>
      </c>
    </row>
    <row r="395" spans="1:26" ht="15.75" customHeight="1" x14ac:dyDescent="0.25">
      <c r="A395" s="52">
        <v>1152</v>
      </c>
      <c r="B395" s="52" t="s">
        <v>705</v>
      </c>
      <c r="C395" s="52"/>
      <c r="D395" s="15" t="s">
        <v>1050</v>
      </c>
      <c r="E395" s="6" t="s">
        <v>4692</v>
      </c>
      <c r="F395" s="6"/>
      <c r="G395" s="15" t="s">
        <v>1049</v>
      </c>
      <c r="H395">
        <f>VLOOKUP(D395,'BIO+HEM+IMU'!$E$1:$F$419,2,FALSE)</f>
        <v>91275</v>
      </c>
    </row>
    <row r="396" spans="1:26" ht="15.75" customHeight="1" x14ac:dyDescent="0.25">
      <c r="A396" s="52">
        <v>1153</v>
      </c>
      <c r="B396" s="52" t="s">
        <v>705</v>
      </c>
      <c r="C396" s="52"/>
      <c r="D396" s="15" t="s">
        <v>1046</v>
      </c>
      <c r="E396" s="6" t="s">
        <v>4692</v>
      </c>
      <c r="F396" s="6"/>
      <c r="G396" s="15" t="s">
        <v>1044</v>
      </c>
      <c r="H396">
        <f>VLOOKUP(D396,'BIO+HEM+IMU'!$E$1:$F$419,2,FALSE)</f>
        <v>91275</v>
      </c>
    </row>
    <row r="397" spans="1:26" ht="15.75" customHeight="1" x14ac:dyDescent="0.25">
      <c r="A397" s="52">
        <v>1154</v>
      </c>
      <c r="B397" s="52" t="s">
        <v>705</v>
      </c>
      <c r="C397" s="52"/>
      <c r="D397" s="15" t="s">
        <v>1048</v>
      </c>
      <c r="E397" s="6" t="s">
        <v>4692</v>
      </c>
      <c r="F397" s="6"/>
      <c r="G397" s="15" t="s">
        <v>1047</v>
      </c>
      <c r="H397">
        <f>VLOOKUP(D397,'BIO+HEM+IMU'!$E$1:$F$419,2,FALSE)</f>
        <v>91275</v>
      </c>
    </row>
    <row r="398" spans="1:26" ht="15.75" customHeight="1" x14ac:dyDescent="0.25">
      <c r="A398" s="52">
        <v>1155</v>
      </c>
      <c r="B398" s="52" t="s">
        <v>705</v>
      </c>
      <c r="C398" s="52"/>
      <c r="D398" s="15" t="s">
        <v>1254</v>
      </c>
      <c r="E398" s="6" t="s">
        <v>4692</v>
      </c>
      <c r="F398" s="6"/>
      <c r="G398" s="15" t="s">
        <v>1253</v>
      </c>
      <c r="H398">
        <f>VLOOKUP(D398,'BIO+HEM+IMU'!$E$1:$F$419,2,FALSE)</f>
        <v>91199</v>
      </c>
    </row>
    <row r="399" spans="1:26" ht="15.75" customHeight="1" x14ac:dyDescent="0.25">
      <c r="A399" s="52">
        <v>1156</v>
      </c>
      <c r="B399" s="52" t="s">
        <v>705</v>
      </c>
      <c r="C399" s="52"/>
      <c r="D399" s="15" t="s">
        <v>1252</v>
      </c>
      <c r="E399" s="6" t="s">
        <v>4692</v>
      </c>
      <c r="F399" s="6"/>
      <c r="G399" s="15" t="s">
        <v>1251</v>
      </c>
      <c r="H399">
        <f>VLOOKUP(D399,'BIO+HEM+IMU'!$E$1:$F$419,2,FALSE)</f>
        <v>91211</v>
      </c>
    </row>
    <row r="400" spans="1:26" ht="15.75" customHeight="1" x14ac:dyDescent="0.25">
      <c r="A400" s="52">
        <v>1157</v>
      </c>
      <c r="B400" s="52" t="s">
        <v>705</v>
      </c>
      <c r="C400" s="52"/>
      <c r="D400" s="15" t="s">
        <v>834</v>
      </c>
      <c r="E400" s="6" t="s">
        <v>4692</v>
      </c>
      <c r="F400" s="6"/>
      <c r="G400" s="15" t="s">
        <v>4220</v>
      </c>
      <c r="H400">
        <f>VLOOKUP(D400,'BIO+HEM+IMU'!$E$1:$F$419,2,FALSE)</f>
        <v>82079</v>
      </c>
      <c r="J400" s="154"/>
      <c r="K400" s="154"/>
      <c r="L400" s="154"/>
      <c r="M400" s="154"/>
      <c r="N400" s="154"/>
      <c r="O400" s="154"/>
      <c r="P400" s="154"/>
      <c r="Q400" s="154"/>
      <c r="R400" s="154"/>
      <c r="S400" s="154"/>
      <c r="T400" s="154"/>
      <c r="U400" s="154"/>
      <c r="V400" s="154"/>
      <c r="W400" s="154"/>
      <c r="X400" s="154"/>
      <c r="Y400" s="154"/>
      <c r="Z400" s="154"/>
    </row>
    <row r="401" spans="1:26" ht="15.75" customHeight="1" x14ac:dyDescent="0.25">
      <c r="A401" s="52">
        <v>1158</v>
      </c>
      <c r="B401" s="52" t="s">
        <v>705</v>
      </c>
      <c r="C401" s="52"/>
      <c r="D401" s="15" t="s">
        <v>837</v>
      </c>
      <c r="E401" s="6" t="s">
        <v>4692</v>
      </c>
      <c r="F401" s="6"/>
      <c r="G401" s="15" t="s">
        <v>4221</v>
      </c>
      <c r="H401">
        <f>VLOOKUP(D401,'BIO+HEM+IMU'!$E$1:$F$419,2,FALSE)</f>
        <v>82079</v>
      </c>
      <c r="J401" s="154"/>
      <c r="K401" s="154"/>
      <c r="L401" s="154"/>
      <c r="M401" s="154"/>
      <c r="N401" s="154"/>
      <c r="O401" s="154"/>
      <c r="P401" s="154"/>
      <c r="Q401" s="154"/>
      <c r="R401" s="154"/>
      <c r="S401" s="154"/>
      <c r="T401" s="154"/>
      <c r="U401" s="154"/>
      <c r="V401" s="154"/>
      <c r="W401" s="154"/>
      <c r="X401" s="154"/>
      <c r="Y401" s="154"/>
      <c r="Z401" s="154"/>
    </row>
    <row r="402" spans="1:26" ht="15.75" customHeight="1" x14ac:dyDescent="0.25">
      <c r="A402" s="52">
        <v>1159</v>
      </c>
      <c r="B402" s="52" t="s">
        <v>705</v>
      </c>
      <c r="C402" s="52"/>
      <c r="D402" s="15" t="s">
        <v>1124</v>
      </c>
      <c r="E402" s="6" t="s">
        <v>4692</v>
      </c>
      <c r="F402" s="6"/>
      <c r="G402" s="15" t="s">
        <v>1123</v>
      </c>
      <c r="H402">
        <f>VLOOKUP(D402,'BIO+HEM+IMU'!$E$1:$F$419,2,FALSE)</f>
        <v>91329</v>
      </c>
    </row>
    <row r="403" spans="1:26" ht="15.75" customHeight="1" x14ac:dyDescent="0.25">
      <c r="A403" s="52">
        <v>1160</v>
      </c>
      <c r="B403" s="52" t="s">
        <v>705</v>
      </c>
      <c r="C403" s="52"/>
      <c r="D403" s="15" t="s">
        <v>1122</v>
      </c>
      <c r="E403" s="6" t="s">
        <v>4692</v>
      </c>
      <c r="F403" s="6"/>
      <c r="G403" s="15" t="s">
        <v>1120</v>
      </c>
      <c r="H403">
        <f>VLOOKUP(D403,'BIO+HEM+IMU'!$E$1:$F$419,2,FALSE)</f>
        <v>91329</v>
      </c>
    </row>
    <row r="404" spans="1:26" ht="15.75" customHeight="1" x14ac:dyDescent="0.25">
      <c r="A404" s="52">
        <v>1161</v>
      </c>
      <c r="B404" s="52" t="s">
        <v>705</v>
      </c>
      <c r="C404" s="52"/>
      <c r="D404" s="15" t="s">
        <v>1239</v>
      </c>
      <c r="E404" s="6" t="s">
        <v>4692</v>
      </c>
      <c r="F404" s="6"/>
      <c r="G404" s="15" t="s">
        <v>1238</v>
      </c>
      <c r="H404">
        <f>VLOOKUP(D404,'BIO+HEM+IMU'!$E$1:$F$419,2,FALSE)</f>
        <v>91199</v>
      </c>
    </row>
    <row r="405" spans="1:26" ht="15.75" customHeight="1" x14ac:dyDescent="0.25">
      <c r="A405" s="52">
        <v>1162</v>
      </c>
      <c r="B405" s="52" t="s">
        <v>705</v>
      </c>
      <c r="C405" s="52"/>
      <c r="D405" s="15" t="s">
        <v>1235</v>
      </c>
      <c r="E405" s="6" t="s">
        <v>4692</v>
      </c>
      <c r="F405" s="6"/>
      <c r="G405" s="15" t="s">
        <v>1233</v>
      </c>
      <c r="H405">
        <f>VLOOKUP(D405,'BIO+HEM+IMU'!$E$1:$F$419,2,FALSE)</f>
        <v>91211</v>
      </c>
    </row>
    <row r="406" spans="1:26" ht="15.75" customHeight="1" x14ac:dyDescent="0.25">
      <c r="A406" s="52">
        <v>1164</v>
      </c>
      <c r="B406" s="52" t="s">
        <v>705</v>
      </c>
      <c r="C406" s="52"/>
      <c r="D406" s="15" t="s">
        <v>1131</v>
      </c>
      <c r="E406" s="6" t="s">
        <v>4692</v>
      </c>
      <c r="F406" s="6"/>
      <c r="G406" s="15" t="s">
        <v>1130</v>
      </c>
      <c r="H406">
        <f>VLOOKUP(D406,'BIO+HEM+IMU'!$E$1:$F$419,2,FALSE)</f>
        <v>91329</v>
      </c>
    </row>
    <row r="407" spans="1:26" ht="15.75" customHeight="1" x14ac:dyDescent="0.25">
      <c r="A407" s="52">
        <v>1168</v>
      </c>
      <c r="B407" s="52" t="s">
        <v>705</v>
      </c>
      <c r="C407" s="52"/>
      <c r="D407" s="15" t="s">
        <v>963</v>
      </c>
      <c r="E407" s="6" t="s">
        <v>4692</v>
      </c>
      <c r="F407" s="6"/>
      <c r="G407" s="15" t="s">
        <v>4222</v>
      </c>
      <c r="H407">
        <f>VLOOKUP(D407,'BIO+HEM+IMU'!$E$1:$F$419,2,FALSE)</f>
        <v>82079</v>
      </c>
    </row>
    <row r="408" spans="1:26" ht="15.75" customHeight="1" x14ac:dyDescent="0.25">
      <c r="A408" s="52">
        <v>1169</v>
      </c>
      <c r="B408" s="52" t="s">
        <v>705</v>
      </c>
      <c r="C408" s="52"/>
      <c r="D408" s="15" t="s">
        <v>965</v>
      </c>
      <c r="E408" s="6" t="s">
        <v>4692</v>
      </c>
      <c r="F408" s="6"/>
      <c r="G408" s="15" t="s">
        <v>4223</v>
      </c>
      <c r="H408">
        <f>VLOOKUP(D408,'BIO+HEM+IMU'!$E$1:$F$419,2,FALSE)</f>
        <v>82073</v>
      </c>
    </row>
    <row r="409" spans="1:26" ht="15.75" customHeight="1" x14ac:dyDescent="0.25">
      <c r="A409" s="52">
        <v>1170</v>
      </c>
      <c r="B409" s="52" t="s">
        <v>705</v>
      </c>
      <c r="C409" s="52"/>
      <c r="D409" s="15" t="s">
        <v>976</v>
      </c>
      <c r="E409" s="6" t="s">
        <v>4692</v>
      </c>
      <c r="F409" s="6"/>
      <c r="G409" s="15" t="s">
        <v>975</v>
      </c>
      <c r="H409">
        <f>VLOOKUP(D409,'BIO+HEM+IMU'!$E$1:$F$419,2,FALSE)</f>
        <v>82087</v>
      </c>
    </row>
    <row r="410" spans="1:26" ht="15.75" customHeight="1" x14ac:dyDescent="0.25">
      <c r="A410" s="52">
        <v>1171</v>
      </c>
      <c r="B410" s="52" t="s">
        <v>705</v>
      </c>
      <c r="C410" s="52"/>
      <c r="D410" s="15" t="s">
        <v>978</v>
      </c>
      <c r="E410" s="6" t="s">
        <v>4692</v>
      </c>
      <c r="F410" s="6"/>
      <c r="G410" s="15" t="s">
        <v>977</v>
      </c>
      <c r="H410">
        <f>VLOOKUP(D410,'BIO+HEM+IMU'!$E$1:$F$419,2,FALSE)</f>
        <v>82087</v>
      </c>
    </row>
    <row r="411" spans="1:26" ht="15.75" customHeight="1" x14ac:dyDescent="0.25">
      <c r="A411" s="52">
        <v>1174</v>
      </c>
      <c r="B411" s="52" t="s">
        <v>705</v>
      </c>
      <c r="C411" s="52"/>
      <c r="D411" s="15" t="s">
        <v>729</v>
      </c>
      <c r="E411" s="6" t="s">
        <v>4692</v>
      </c>
      <c r="F411" s="6"/>
      <c r="G411" s="15" t="s">
        <v>728</v>
      </c>
      <c r="H411">
        <f>VLOOKUP(D411,'BIO+HEM+IMU'!$E$1:$F$419,2,FALSE)</f>
        <v>91485</v>
      </c>
    </row>
    <row r="412" spans="1:26" ht="15.75" customHeight="1" x14ac:dyDescent="0.25">
      <c r="A412" s="52">
        <v>1175</v>
      </c>
      <c r="B412" s="52" t="s">
        <v>705</v>
      </c>
      <c r="C412" s="52"/>
      <c r="D412" s="15" t="s">
        <v>1096</v>
      </c>
      <c r="E412" s="6" t="s">
        <v>4692</v>
      </c>
      <c r="F412" s="6"/>
      <c r="G412" s="15" t="s">
        <v>4224</v>
      </c>
      <c r="H412">
        <f>VLOOKUP(D412,'BIO+HEM+IMU'!$E$1:$F$419,2,FALSE)</f>
        <v>91567</v>
      </c>
    </row>
    <row r="413" spans="1:26" ht="15.75" customHeight="1" x14ac:dyDescent="0.25">
      <c r="A413" s="52">
        <v>1178</v>
      </c>
      <c r="B413" s="52" t="s">
        <v>705</v>
      </c>
      <c r="C413" s="52"/>
      <c r="D413" s="15" t="s">
        <v>1017</v>
      </c>
      <c r="E413" s="6" t="s">
        <v>4692</v>
      </c>
      <c r="F413" s="6"/>
      <c r="G413" s="15" t="s">
        <v>1016</v>
      </c>
      <c r="H413">
        <f>VLOOKUP(D413,'BIO+HEM+IMU'!$E$1:$F$419,2,FALSE)</f>
        <v>82079</v>
      </c>
    </row>
    <row r="414" spans="1:26" ht="15.75" customHeight="1" x14ac:dyDescent="0.25">
      <c r="A414" s="52">
        <v>1179</v>
      </c>
      <c r="B414" s="52" t="s">
        <v>705</v>
      </c>
      <c r="C414" s="52"/>
      <c r="D414" s="15" t="s">
        <v>1020</v>
      </c>
      <c r="E414" s="6" t="s">
        <v>4692</v>
      </c>
      <c r="F414" s="6"/>
      <c r="G414" s="15" t="s">
        <v>1019</v>
      </c>
      <c r="H414">
        <f>VLOOKUP(D414,'BIO+HEM+IMU'!$E$1:$F$419,2,FALSE)</f>
        <v>82079</v>
      </c>
      <c r="J414" s="154"/>
      <c r="K414" s="154"/>
      <c r="L414" s="154"/>
      <c r="M414" s="154"/>
      <c r="N414" s="154"/>
      <c r="O414" s="154"/>
      <c r="P414" s="154"/>
      <c r="Q414" s="154"/>
      <c r="R414" s="154"/>
      <c r="S414" s="154"/>
      <c r="T414" s="154"/>
      <c r="U414" s="154"/>
      <c r="V414" s="154"/>
      <c r="W414" s="154"/>
      <c r="X414" s="154"/>
      <c r="Y414" s="154"/>
      <c r="Z414" s="154"/>
    </row>
    <row r="415" spans="1:26" ht="15.75" customHeight="1" x14ac:dyDescent="0.25">
      <c r="A415" s="157">
        <v>1180</v>
      </c>
      <c r="B415" s="157" t="s">
        <v>705</v>
      </c>
      <c r="C415" s="157"/>
      <c r="D415" s="154" t="s">
        <v>1334</v>
      </c>
      <c r="E415" s="183" t="s">
        <v>4692</v>
      </c>
      <c r="F415" s="183"/>
      <c r="G415" s="154" t="s">
        <v>4225</v>
      </c>
      <c r="H415" s="154">
        <v>82041</v>
      </c>
      <c r="I415" s="184" t="s">
        <v>4226</v>
      </c>
      <c r="J415" s="154"/>
      <c r="K415" s="154"/>
      <c r="L415" s="154"/>
      <c r="M415" s="154"/>
      <c r="N415" s="154"/>
      <c r="O415" s="154"/>
      <c r="P415" s="154"/>
      <c r="Q415" s="154"/>
      <c r="R415" s="154"/>
      <c r="S415" s="154"/>
      <c r="T415" s="154"/>
      <c r="U415" s="154"/>
      <c r="V415" s="154"/>
      <c r="W415" s="154"/>
      <c r="X415" s="154"/>
      <c r="Y415" s="154"/>
      <c r="Z415" s="154"/>
    </row>
    <row r="416" spans="1:26" ht="15.75" customHeight="1" x14ac:dyDescent="0.25">
      <c r="A416" s="157">
        <v>1181</v>
      </c>
      <c r="B416" s="157" t="s">
        <v>705</v>
      </c>
      <c r="C416" s="157"/>
      <c r="D416" s="154" t="s">
        <v>1334</v>
      </c>
      <c r="E416" s="183" t="s">
        <v>4692</v>
      </c>
      <c r="F416" s="183"/>
      <c r="G416" s="154" t="s">
        <v>4227</v>
      </c>
      <c r="H416" s="154">
        <v>82041</v>
      </c>
      <c r="I416" s="184" t="s">
        <v>4228</v>
      </c>
    </row>
    <row r="417" spans="1:9" ht="15.75" customHeight="1" x14ac:dyDescent="0.25">
      <c r="A417" s="52">
        <v>1184</v>
      </c>
      <c r="B417" s="52" t="s">
        <v>705</v>
      </c>
      <c r="C417" s="52"/>
      <c r="D417" s="15" t="s">
        <v>954</v>
      </c>
      <c r="E417" s="6" t="s">
        <v>4692</v>
      </c>
      <c r="F417" s="6"/>
      <c r="G417" s="15" t="s">
        <v>4229</v>
      </c>
      <c r="H417">
        <f>VLOOKUP(D417,'BIO+HEM+IMU'!$E$1:$F$419,2,FALSE)</f>
        <v>82079</v>
      </c>
    </row>
    <row r="418" spans="1:9" ht="15.75" customHeight="1" x14ac:dyDescent="0.25">
      <c r="A418" s="52">
        <v>1185</v>
      </c>
      <c r="B418" s="52" t="s">
        <v>705</v>
      </c>
      <c r="C418" s="52"/>
      <c r="D418" s="15" t="s">
        <v>950</v>
      </c>
      <c r="E418" s="6" t="s">
        <v>4692</v>
      </c>
      <c r="F418" s="6"/>
      <c r="G418" s="15" t="s">
        <v>4230</v>
      </c>
      <c r="H418">
        <f>VLOOKUP(D418,'BIO+HEM+IMU'!$E$1:$F$419,2,FALSE)</f>
        <v>82079</v>
      </c>
    </row>
    <row r="419" spans="1:9" ht="15.75" customHeight="1" x14ac:dyDescent="0.25">
      <c r="A419" s="52">
        <v>1186</v>
      </c>
      <c r="B419" s="52" t="s">
        <v>705</v>
      </c>
      <c r="C419" s="52"/>
      <c r="D419" s="15" t="s">
        <v>952</v>
      </c>
      <c r="E419" s="6" t="s">
        <v>4692</v>
      </c>
      <c r="F419" s="6"/>
      <c r="G419" s="15" t="s">
        <v>4231</v>
      </c>
      <c r="H419">
        <f>VLOOKUP(D419,'BIO+HEM+IMU'!$E$1:$F$419,2,FALSE)</f>
        <v>82079</v>
      </c>
    </row>
    <row r="420" spans="1:9" ht="15.75" customHeight="1" x14ac:dyDescent="0.25">
      <c r="A420" s="52">
        <v>1187</v>
      </c>
      <c r="B420" s="52" t="s">
        <v>705</v>
      </c>
      <c r="C420" s="52"/>
      <c r="D420" s="15" t="s">
        <v>957</v>
      </c>
      <c r="E420" s="6" t="s">
        <v>4692</v>
      </c>
      <c r="F420" s="6"/>
      <c r="G420" s="15" t="s">
        <v>4232</v>
      </c>
      <c r="H420">
        <f>VLOOKUP(D420,'BIO+HEM+IMU'!$E$1:$F$419,2,FALSE)</f>
        <v>91411</v>
      </c>
    </row>
    <row r="421" spans="1:9" ht="15.75" customHeight="1" x14ac:dyDescent="0.25">
      <c r="A421" s="52">
        <v>1188</v>
      </c>
      <c r="B421" s="52" t="s">
        <v>705</v>
      </c>
      <c r="C421" s="52"/>
      <c r="D421" s="15" t="s">
        <v>1129</v>
      </c>
      <c r="E421" s="6" t="s">
        <v>4692</v>
      </c>
      <c r="F421" s="6"/>
      <c r="G421" s="15" t="s">
        <v>1128</v>
      </c>
      <c r="H421">
        <f>VLOOKUP(D421,'BIO+HEM+IMU'!$E$1:$F$419,2,FALSE)</f>
        <v>91329</v>
      </c>
    </row>
    <row r="422" spans="1:9" ht="15.75" customHeight="1" x14ac:dyDescent="0.25">
      <c r="A422" s="157">
        <v>1189</v>
      </c>
      <c r="B422" s="157" t="s">
        <v>705</v>
      </c>
      <c r="C422" s="157"/>
      <c r="D422" s="154" t="s">
        <v>1337</v>
      </c>
      <c r="E422" s="183" t="s">
        <v>4692</v>
      </c>
      <c r="F422" s="183"/>
      <c r="G422" s="154" t="s">
        <v>1336</v>
      </c>
      <c r="H422" s="154">
        <v>82041</v>
      </c>
      <c r="I422" s="184">
        <v>1569</v>
      </c>
    </row>
    <row r="423" spans="1:9" ht="15.75" customHeight="1" x14ac:dyDescent="0.25">
      <c r="A423" s="157">
        <v>1190</v>
      </c>
      <c r="B423" s="157" t="s">
        <v>705</v>
      </c>
      <c r="C423" s="157"/>
      <c r="D423" s="154" t="s">
        <v>1337</v>
      </c>
      <c r="E423" s="183" t="s">
        <v>4692</v>
      </c>
      <c r="F423" s="183"/>
      <c r="G423" s="154" t="s">
        <v>1339</v>
      </c>
      <c r="H423" s="154">
        <v>82041</v>
      </c>
      <c r="I423" s="184">
        <v>1570</v>
      </c>
    </row>
    <row r="424" spans="1:9" ht="15.75" customHeight="1" x14ac:dyDescent="0.25">
      <c r="A424" s="52">
        <v>1192</v>
      </c>
      <c r="B424" s="52" t="s">
        <v>705</v>
      </c>
      <c r="C424" s="52"/>
      <c r="D424" s="15" t="s">
        <v>1259</v>
      </c>
      <c r="E424" s="6" t="s">
        <v>4692</v>
      </c>
      <c r="F424" s="6"/>
      <c r="G424" s="15" t="s">
        <v>1258</v>
      </c>
      <c r="H424">
        <f>VLOOKUP(D424,'BIO+HEM+IMU'!$E$1:$F$419,2,FALSE)</f>
        <v>91199</v>
      </c>
    </row>
    <row r="425" spans="1:9" ht="15.75" customHeight="1" x14ac:dyDescent="0.25">
      <c r="A425" s="52">
        <v>1193</v>
      </c>
      <c r="B425" s="52" t="s">
        <v>705</v>
      </c>
      <c r="C425" s="52"/>
      <c r="D425" s="15" t="s">
        <v>1257</v>
      </c>
      <c r="E425" s="6" t="s">
        <v>4692</v>
      </c>
      <c r="F425" s="6"/>
      <c r="G425" s="15" t="s">
        <v>1256</v>
      </c>
      <c r="H425">
        <f>VLOOKUP(D425,'BIO+HEM+IMU'!$E$1:$F$419,2,FALSE)</f>
        <v>91211</v>
      </c>
    </row>
    <row r="426" spans="1:9" ht="15.75" customHeight="1" x14ac:dyDescent="0.25">
      <c r="A426" s="52">
        <v>1194</v>
      </c>
      <c r="B426" s="52" t="s">
        <v>705</v>
      </c>
      <c r="C426" s="52"/>
      <c r="D426" s="15" t="s">
        <v>1165</v>
      </c>
      <c r="E426" s="6" t="s">
        <v>4692</v>
      </c>
      <c r="F426" s="6"/>
      <c r="G426" s="15" t="s">
        <v>4233</v>
      </c>
      <c r="H426">
        <f>VLOOKUP(D426,'BIO+HEM+IMU'!$E$1:$F$419,2,FALSE)</f>
        <v>91567</v>
      </c>
    </row>
    <row r="427" spans="1:9" ht="15.75" customHeight="1" x14ac:dyDescent="0.25">
      <c r="A427" s="52">
        <v>1195</v>
      </c>
      <c r="B427" s="52" t="s">
        <v>705</v>
      </c>
      <c r="C427" s="52"/>
      <c r="D427" s="15" t="s">
        <v>1165</v>
      </c>
      <c r="E427" s="6" t="s">
        <v>4692</v>
      </c>
      <c r="F427" s="6"/>
      <c r="G427" s="15" t="s">
        <v>4234</v>
      </c>
      <c r="H427">
        <f>VLOOKUP(D427,'BIO+HEM+IMU'!$E$1:$F$419,2,FALSE)</f>
        <v>91567</v>
      </c>
    </row>
    <row r="428" spans="1:9" ht="15.75" customHeight="1" x14ac:dyDescent="0.25">
      <c r="A428" s="52">
        <v>1196</v>
      </c>
      <c r="B428" s="52" t="s">
        <v>705</v>
      </c>
      <c r="C428" s="52"/>
      <c r="D428" s="15" t="s">
        <v>941</v>
      </c>
      <c r="E428" s="6" t="s">
        <v>4692</v>
      </c>
      <c r="F428" s="6"/>
      <c r="G428" s="15" t="s">
        <v>4235</v>
      </c>
      <c r="H428">
        <f>VLOOKUP(D428,'BIO+HEM+IMU'!$E$1:$F$419,2,FALSE)</f>
        <v>82079</v>
      </c>
    </row>
    <row r="429" spans="1:9" ht="15.75" customHeight="1" x14ac:dyDescent="0.25">
      <c r="A429" s="52">
        <v>1197</v>
      </c>
      <c r="B429" s="52" t="s">
        <v>705</v>
      </c>
      <c r="C429" s="52"/>
      <c r="D429" s="15" t="s">
        <v>937</v>
      </c>
      <c r="E429" s="6" t="s">
        <v>4692</v>
      </c>
      <c r="F429" s="6"/>
      <c r="G429" s="15" t="s">
        <v>4236</v>
      </c>
      <c r="H429">
        <f>VLOOKUP(D429,'BIO+HEM+IMU'!$E$1:$F$419,2,FALSE)</f>
        <v>82079</v>
      </c>
    </row>
    <row r="430" spans="1:9" ht="15.75" customHeight="1" x14ac:dyDescent="0.25">
      <c r="A430" s="52">
        <v>1198</v>
      </c>
      <c r="B430" s="52" t="s">
        <v>705</v>
      </c>
      <c r="C430" s="52"/>
      <c r="D430" s="15" t="s">
        <v>939</v>
      </c>
      <c r="E430" s="6" t="s">
        <v>4692</v>
      </c>
      <c r="F430" s="6"/>
      <c r="G430" s="15" t="s">
        <v>4237</v>
      </c>
      <c r="H430">
        <f>VLOOKUP(D430,'BIO+HEM+IMU'!$E$1:$F$419,2,FALSE)</f>
        <v>82079</v>
      </c>
    </row>
    <row r="431" spans="1:9" ht="15.75" customHeight="1" x14ac:dyDescent="0.25">
      <c r="A431" s="52">
        <v>1199</v>
      </c>
      <c r="B431" s="52" t="s">
        <v>705</v>
      </c>
      <c r="C431" s="52"/>
      <c r="D431" s="15" t="s">
        <v>1216</v>
      </c>
      <c r="E431" s="6" t="s">
        <v>4692</v>
      </c>
      <c r="F431" s="6"/>
      <c r="G431" s="15" t="s">
        <v>4238</v>
      </c>
      <c r="H431">
        <f>VLOOKUP(D431,'BIO+HEM+IMU'!$E$1:$F$419,2,FALSE)</f>
        <v>91329</v>
      </c>
    </row>
    <row r="432" spans="1:9" ht="15.75" customHeight="1" x14ac:dyDescent="0.25">
      <c r="A432" s="52">
        <v>1200</v>
      </c>
      <c r="B432" s="52" t="s">
        <v>705</v>
      </c>
      <c r="C432" s="52"/>
      <c r="D432" s="15" t="s">
        <v>1102</v>
      </c>
      <c r="E432" s="6" t="s">
        <v>4692</v>
      </c>
      <c r="F432" s="6"/>
      <c r="G432" s="15" t="s">
        <v>1101</v>
      </c>
      <c r="H432">
        <f>VLOOKUP(D432,'BIO+HEM+IMU'!$E$1:$F$419,2,FALSE)</f>
        <v>82079</v>
      </c>
    </row>
    <row r="433" spans="1:9" ht="15.75" customHeight="1" x14ac:dyDescent="0.25">
      <c r="A433" s="52">
        <v>1201</v>
      </c>
      <c r="B433" s="52" t="s">
        <v>705</v>
      </c>
      <c r="C433" s="52"/>
      <c r="D433" s="15" t="s">
        <v>1105</v>
      </c>
      <c r="E433" s="6" t="s">
        <v>4692</v>
      </c>
      <c r="F433" s="6"/>
      <c r="G433" s="15" t="s">
        <v>1104</v>
      </c>
      <c r="H433">
        <f>VLOOKUP(D433,'BIO+HEM+IMU'!$E$1:$F$419,2,FALSE)</f>
        <v>82079</v>
      </c>
    </row>
    <row r="434" spans="1:9" ht="15.75" customHeight="1" x14ac:dyDescent="0.25">
      <c r="A434" s="52">
        <v>1202</v>
      </c>
      <c r="B434" s="52" t="s">
        <v>705</v>
      </c>
      <c r="C434" s="52"/>
      <c r="D434" s="15" t="s">
        <v>1024</v>
      </c>
      <c r="E434" s="6" t="s">
        <v>4692</v>
      </c>
      <c r="F434" s="6"/>
      <c r="G434" s="15" t="s">
        <v>4239</v>
      </c>
      <c r="H434">
        <f>VLOOKUP(D434,'BIO+HEM+IMU'!$E$1:$F$419,2,FALSE)</f>
        <v>91411</v>
      </c>
    </row>
    <row r="435" spans="1:9" ht="15.75" customHeight="1" x14ac:dyDescent="0.25">
      <c r="A435" s="52">
        <v>1203</v>
      </c>
      <c r="B435" s="52" t="s">
        <v>705</v>
      </c>
      <c r="C435" s="52"/>
      <c r="D435" s="15" t="s">
        <v>427</v>
      </c>
      <c r="E435" s="6" t="s">
        <v>4692</v>
      </c>
      <c r="F435" s="6"/>
      <c r="G435" s="15" t="s">
        <v>426</v>
      </c>
      <c r="H435">
        <f>VLOOKUP(D435,'BIO+HEM+IMU'!$E$1:$F$419,2,FALSE)</f>
        <v>82141</v>
      </c>
    </row>
    <row r="436" spans="1:9" ht="15.75" customHeight="1" x14ac:dyDescent="0.25">
      <c r="A436" s="52">
        <v>1204</v>
      </c>
      <c r="B436" s="52" t="s">
        <v>705</v>
      </c>
      <c r="C436" s="52"/>
      <c r="D436" s="15" t="s">
        <v>1218</v>
      </c>
      <c r="E436" s="6" t="s">
        <v>4692</v>
      </c>
      <c r="F436" s="6"/>
      <c r="G436" s="15" t="s">
        <v>4240</v>
      </c>
      <c r="H436">
        <f>VLOOKUP(D436,'BIO+HEM+IMU'!$E$1:$F$419,2,FALSE)</f>
        <v>91329</v>
      </c>
    </row>
    <row r="437" spans="1:9" ht="15.75" customHeight="1" x14ac:dyDescent="0.25">
      <c r="A437" s="52">
        <v>1206</v>
      </c>
      <c r="B437" s="52" t="s">
        <v>705</v>
      </c>
      <c r="C437" s="52"/>
      <c r="D437" s="15" t="s">
        <v>1065</v>
      </c>
      <c r="E437" s="6" t="s">
        <v>4692</v>
      </c>
      <c r="F437" s="6"/>
      <c r="G437" s="15" t="s">
        <v>1064</v>
      </c>
      <c r="H437">
        <f>VLOOKUP(D437,'BIO+HEM+IMU'!$E$1:$F$419,2,FALSE)</f>
        <v>91567</v>
      </c>
    </row>
    <row r="438" spans="1:9" ht="15.75" customHeight="1" x14ac:dyDescent="0.25">
      <c r="A438" s="52">
        <v>1207</v>
      </c>
      <c r="B438" s="52" t="s">
        <v>705</v>
      </c>
      <c r="C438" s="52"/>
      <c r="D438" s="15" t="s">
        <v>1067</v>
      </c>
      <c r="E438" s="6" t="s">
        <v>4692</v>
      </c>
      <c r="F438" s="6"/>
      <c r="G438" s="15" t="s">
        <v>1066</v>
      </c>
      <c r="H438">
        <f>VLOOKUP(D438,'BIO+HEM+IMU'!$E$1:$F$419,2,FALSE)</f>
        <v>91567</v>
      </c>
    </row>
    <row r="439" spans="1:9" ht="15.75" customHeight="1" x14ac:dyDescent="0.25">
      <c r="A439" s="52">
        <v>1208</v>
      </c>
      <c r="B439" s="52" t="s">
        <v>705</v>
      </c>
      <c r="C439" s="52"/>
      <c r="D439" s="15" t="s">
        <v>1127</v>
      </c>
      <c r="E439" s="6" t="s">
        <v>4692</v>
      </c>
      <c r="F439" s="6"/>
      <c r="G439" s="15" t="s">
        <v>4241</v>
      </c>
      <c r="H439">
        <f>VLOOKUP(D439,'BIO+HEM+IMU'!$E$1:$F$419,2,FALSE)</f>
        <v>91329</v>
      </c>
    </row>
    <row r="440" spans="1:9" ht="15.75" customHeight="1" x14ac:dyDescent="0.25">
      <c r="A440" s="52">
        <v>1209</v>
      </c>
      <c r="B440" s="52" t="s">
        <v>705</v>
      </c>
      <c r="C440" s="52"/>
      <c r="D440" s="15" t="s">
        <v>1162</v>
      </c>
      <c r="E440" s="6" t="s">
        <v>4692</v>
      </c>
      <c r="F440" s="6"/>
      <c r="G440" s="15" t="s">
        <v>1161</v>
      </c>
      <c r="H440" s="56" t="s">
        <v>4242</v>
      </c>
      <c r="I440" t="s">
        <v>4169</v>
      </c>
    </row>
    <row r="441" spans="1:9" ht="15.75" customHeight="1" x14ac:dyDescent="0.25">
      <c r="A441" s="52">
        <v>1210</v>
      </c>
      <c r="B441" s="52" t="s">
        <v>705</v>
      </c>
      <c r="C441" s="52"/>
      <c r="D441" s="15" t="s">
        <v>1092</v>
      </c>
      <c r="E441" s="6" t="s">
        <v>4692</v>
      </c>
      <c r="F441" s="6"/>
      <c r="G441" s="15" t="s">
        <v>1091</v>
      </c>
      <c r="H441">
        <f>VLOOKUP(D441,'BIO+HEM+IMU'!$E$1:$F$419,2,FALSE)</f>
        <v>91289</v>
      </c>
    </row>
    <row r="442" spans="1:9" ht="15.75" customHeight="1" x14ac:dyDescent="0.25">
      <c r="A442" s="52">
        <v>1211</v>
      </c>
      <c r="B442" s="52" t="s">
        <v>705</v>
      </c>
      <c r="C442" s="52"/>
      <c r="D442" s="15" t="s">
        <v>1088</v>
      </c>
      <c r="E442" s="6" t="s">
        <v>4692</v>
      </c>
      <c r="F442" s="6"/>
      <c r="G442" s="15" t="s">
        <v>1086</v>
      </c>
      <c r="H442">
        <f>VLOOKUP(D442,'BIO+HEM+IMU'!$E$1:$F$419,2,FALSE)</f>
        <v>91287</v>
      </c>
    </row>
    <row r="443" spans="1:9" ht="15.75" customHeight="1" x14ac:dyDescent="0.25">
      <c r="A443" s="52">
        <v>1212</v>
      </c>
      <c r="B443" s="52" t="s">
        <v>705</v>
      </c>
      <c r="C443" s="52"/>
      <c r="D443" s="15" t="s">
        <v>1090</v>
      </c>
      <c r="E443" s="6" t="s">
        <v>4692</v>
      </c>
      <c r="F443" s="6"/>
      <c r="G443" s="15" t="s">
        <v>1089</v>
      </c>
      <c r="H443">
        <f>VLOOKUP(D443,'BIO+HEM+IMU'!$E$1:$F$419,2,FALSE)</f>
        <v>91285</v>
      </c>
    </row>
    <row r="444" spans="1:9" ht="15.75" customHeight="1" x14ac:dyDescent="0.25">
      <c r="A444" s="52">
        <v>1214</v>
      </c>
      <c r="B444" s="52" t="s">
        <v>705</v>
      </c>
      <c r="C444" s="52"/>
      <c r="D444" s="15" t="s">
        <v>948</v>
      </c>
      <c r="E444" s="6" t="s">
        <v>4692</v>
      </c>
      <c r="F444" s="6"/>
      <c r="G444" s="15" t="s">
        <v>947</v>
      </c>
      <c r="H444">
        <f>VLOOKUP(D444,'BIO+HEM+IMU'!$E$1:$F$419,2,FALSE)</f>
        <v>82079</v>
      </c>
    </row>
    <row r="445" spans="1:9" ht="15.75" customHeight="1" x14ac:dyDescent="0.25">
      <c r="A445" s="52">
        <v>1215</v>
      </c>
      <c r="B445" s="52" t="s">
        <v>705</v>
      </c>
      <c r="C445" s="52"/>
      <c r="D445" s="15" t="s">
        <v>944</v>
      </c>
      <c r="E445" s="6" t="s">
        <v>4692</v>
      </c>
      <c r="F445" s="6"/>
      <c r="G445" s="15" t="s">
        <v>943</v>
      </c>
      <c r="H445">
        <f>VLOOKUP(D445,'BIO+HEM+IMU'!$E$1:$F$419,2,FALSE)</f>
        <v>82079</v>
      </c>
    </row>
    <row r="446" spans="1:9" ht="15.75" customHeight="1" x14ac:dyDescent="0.25">
      <c r="A446" s="52">
        <v>1216</v>
      </c>
      <c r="B446" s="52" t="s">
        <v>705</v>
      </c>
      <c r="C446" s="52"/>
      <c r="D446" s="15" t="s">
        <v>946</v>
      </c>
      <c r="E446" s="6" t="s">
        <v>4692</v>
      </c>
      <c r="F446" s="6"/>
      <c r="G446" s="15" t="s">
        <v>945</v>
      </c>
      <c r="H446">
        <f>VLOOKUP(D446,'BIO+HEM+IMU'!$E$1:$F$419,2,FALSE)</f>
        <v>82079</v>
      </c>
    </row>
    <row r="447" spans="1:9" ht="15.75" customHeight="1" x14ac:dyDescent="0.25">
      <c r="A447" s="52">
        <v>1217</v>
      </c>
      <c r="B447" s="52" t="s">
        <v>705</v>
      </c>
      <c r="C447" s="52"/>
      <c r="D447" s="15" t="s">
        <v>1011</v>
      </c>
      <c r="E447" s="6" t="s">
        <v>4692</v>
      </c>
      <c r="F447" s="6"/>
      <c r="G447" s="15" t="s">
        <v>3808</v>
      </c>
      <c r="H447">
        <f>VLOOKUP(D447,'BIO+HEM+IMU'!$E$1:$F$419,2,FALSE)</f>
        <v>82079</v>
      </c>
    </row>
    <row r="448" spans="1:9" ht="15.75" customHeight="1" x14ac:dyDescent="0.25">
      <c r="A448" s="52">
        <v>1218</v>
      </c>
      <c r="B448" s="52" t="s">
        <v>705</v>
      </c>
      <c r="C448" s="52"/>
      <c r="D448" s="15" t="s">
        <v>1014</v>
      </c>
      <c r="E448" s="6" t="s">
        <v>4692</v>
      </c>
      <c r="F448" s="6"/>
      <c r="G448" s="15" t="s">
        <v>3809</v>
      </c>
      <c r="H448">
        <f>VLOOKUP(D448,'BIO+HEM+IMU'!$E$1:$F$419,2,FALSE)</f>
        <v>82079</v>
      </c>
    </row>
    <row r="449" spans="1:26" ht="15.75" customHeight="1" x14ac:dyDescent="0.25">
      <c r="A449" s="52">
        <v>1219</v>
      </c>
      <c r="B449" s="52" t="s">
        <v>705</v>
      </c>
      <c r="C449" s="52"/>
      <c r="D449" s="15" t="s">
        <v>1207</v>
      </c>
      <c r="E449" s="6" t="s">
        <v>4692</v>
      </c>
      <c r="F449" s="6"/>
      <c r="G449" s="15" t="s">
        <v>1206</v>
      </c>
      <c r="H449">
        <f>VLOOKUP(D449,'BIO+HEM+IMU'!$E$1:$F$419,2,FALSE)</f>
        <v>91567</v>
      </c>
    </row>
    <row r="450" spans="1:26" ht="15.75" customHeight="1" x14ac:dyDescent="0.25">
      <c r="A450" s="52">
        <v>1220</v>
      </c>
      <c r="B450" s="52" t="s">
        <v>705</v>
      </c>
      <c r="C450" s="52"/>
      <c r="D450" s="15" t="s">
        <v>1205</v>
      </c>
      <c r="E450" s="6" t="s">
        <v>4692</v>
      </c>
      <c r="F450" s="6"/>
      <c r="G450" s="15" t="s">
        <v>1203</v>
      </c>
      <c r="H450">
        <f>VLOOKUP(D450,'BIO+HEM+IMU'!$E$1:$F$419,2,FALSE)</f>
        <v>91567</v>
      </c>
    </row>
    <row r="451" spans="1:26" ht="15.75" customHeight="1" x14ac:dyDescent="0.25">
      <c r="A451" s="52">
        <v>1223</v>
      </c>
      <c r="B451" s="52" t="s">
        <v>705</v>
      </c>
      <c r="C451" s="52"/>
      <c r="D451" s="15" t="s">
        <v>1264</v>
      </c>
      <c r="E451" s="6" t="s">
        <v>4692</v>
      </c>
      <c r="F451" s="6"/>
      <c r="G451" s="15" t="s">
        <v>1263</v>
      </c>
      <c r="H451">
        <f>VLOOKUP(D451,'BIO+HEM+IMU'!$E$1:$F$419,2,FALSE)</f>
        <v>91199</v>
      </c>
    </row>
    <row r="452" spans="1:26" ht="15.75" customHeight="1" x14ac:dyDescent="0.25">
      <c r="A452" s="52">
        <v>1224</v>
      </c>
      <c r="B452" s="52" t="s">
        <v>705</v>
      </c>
      <c r="C452" s="52"/>
      <c r="D452" s="15" t="s">
        <v>1262</v>
      </c>
      <c r="E452" s="6" t="s">
        <v>4692</v>
      </c>
      <c r="F452" s="6"/>
      <c r="G452" s="15" t="s">
        <v>1261</v>
      </c>
      <c r="H452">
        <f>VLOOKUP(D452,'BIO+HEM+IMU'!$E$1:$F$419,2,FALSE)</f>
        <v>91211</v>
      </c>
    </row>
    <row r="453" spans="1:26" ht="15.75" customHeight="1" x14ac:dyDescent="0.25">
      <c r="A453" s="52">
        <v>1227</v>
      </c>
      <c r="B453" s="52" t="s">
        <v>705</v>
      </c>
      <c r="C453" s="52"/>
      <c r="D453" s="15" t="s">
        <v>1169</v>
      </c>
      <c r="E453" s="6" t="s">
        <v>4692</v>
      </c>
      <c r="F453" s="6"/>
      <c r="G453" s="15" t="s">
        <v>4243</v>
      </c>
      <c r="H453">
        <f>VLOOKUP(D453,'BIO+HEM+IMU'!$E$1:$F$419,2,FALSE)</f>
        <v>91283</v>
      </c>
    </row>
    <row r="454" spans="1:26" ht="15.75" customHeight="1" x14ac:dyDescent="0.25">
      <c r="A454" s="52">
        <v>1229</v>
      </c>
      <c r="B454" s="52" t="s">
        <v>705</v>
      </c>
      <c r="C454" s="52"/>
      <c r="D454" s="15" t="s">
        <v>1100</v>
      </c>
      <c r="E454" s="6" t="s">
        <v>4692</v>
      </c>
      <c r="F454" s="6"/>
      <c r="G454" s="15" t="s">
        <v>4244</v>
      </c>
      <c r="H454">
        <f>VLOOKUP(D454,'BIO+HEM+IMU'!$E$1:$F$419,2,FALSE)</f>
        <v>82079</v>
      </c>
    </row>
    <row r="455" spans="1:26" ht="15.75" customHeight="1" x14ac:dyDescent="0.25">
      <c r="A455" s="52">
        <v>1231</v>
      </c>
      <c r="B455" s="52" t="s">
        <v>705</v>
      </c>
      <c r="C455" s="52"/>
      <c r="D455" s="15" t="s">
        <v>1179</v>
      </c>
      <c r="E455" s="6" t="s">
        <v>4692</v>
      </c>
      <c r="F455" s="6"/>
      <c r="G455" s="15" t="s">
        <v>4245</v>
      </c>
      <c r="H455">
        <f>VLOOKUP(D455,'BIO+HEM+IMU'!$E$1:$F$419,2,FALSE)</f>
        <v>91565</v>
      </c>
    </row>
    <row r="456" spans="1:26" ht="15.75" customHeight="1" x14ac:dyDescent="0.25">
      <c r="A456" s="52">
        <v>1232</v>
      </c>
      <c r="B456" s="52" t="s">
        <v>705</v>
      </c>
      <c r="C456" s="52"/>
      <c r="D456" s="15" t="s">
        <v>1181</v>
      </c>
      <c r="E456" s="6" t="s">
        <v>4692</v>
      </c>
      <c r="F456" s="6"/>
      <c r="G456" s="15" t="s">
        <v>4246</v>
      </c>
      <c r="H456">
        <f>VLOOKUP(D456,'BIO+HEM+IMU'!$E$1:$F$419,2,FALSE)</f>
        <v>91565</v>
      </c>
    </row>
    <row r="457" spans="1:26" ht="15.75" customHeight="1" x14ac:dyDescent="0.25">
      <c r="A457" s="52">
        <v>1233</v>
      </c>
      <c r="B457" s="52" t="s">
        <v>705</v>
      </c>
      <c r="C457" s="52"/>
      <c r="D457" s="15" t="s">
        <v>3821</v>
      </c>
      <c r="E457" s="6" t="s">
        <v>4692</v>
      </c>
      <c r="F457" s="6"/>
      <c r="G457" s="15" t="s">
        <v>4247</v>
      </c>
      <c r="H457">
        <f>VLOOKUP(D457,'BIO+HEM+IMU'!$E$1:$F$419,2,FALSE)</f>
        <v>91329</v>
      </c>
    </row>
    <row r="458" spans="1:26" ht="15.75" customHeight="1" x14ac:dyDescent="0.25">
      <c r="A458" s="52">
        <v>1234</v>
      </c>
      <c r="B458" s="52" t="s">
        <v>705</v>
      </c>
      <c r="C458" s="52"/>
      <c r="D458" s="15" t="s">
        <v>1116</v>
      </c>
      <c r="E458" s="6" t="s">
        <v>4692</v>
      </c>
      <c r="F458" s="6"/>
      <c r="G458" s="15" t="s">
        <v>1115</v>
      </c>
      <c r="H458">
        <f>VLOOKUP(D458,'BIO+HEM+IMU'!$E$1:$F$419,2,FALSE)</f>
        <v>82079</v>
      </c>
    </row>
    <row r="459" spans="1:26" ht="15.75" customHeight="1" x14ac:dyDescent="0.25">
      <c r="A459" s="52">
        <v>1235</v>
      </c>
      <c r="B459" s="52" t="s">
        <v>705</v>
      </c>
      <c r="C459" s="52"/>
      <c r="D459" s="15" t="s">
        <v>981</v>
      </c>
      <c r="E459" s="6" t="s">
        <v>4692</v>
      </c>
      <c r="F459" s="6"/>
      <c r="G459" s="15" t="s">
        <v>980</v>
      </c>
      <c r="H459">
        <f>VLOOKUP(D459,'BIO+HEM+IMU'!$E$1:$F$419,2,FALSE)</f>
        <v>82079</v>
      </c>
    </row>
    <row r="460" spans="1:26" ht="15.75" customHeight="1" x14ac:dyDescent="0.25">
      <c r="A460" s="52">
        <v>1236</v>
      </c>
      <c r="B460" s="52" t="s">
        <v>705</v>
      </c>
      <c r="C460" s="52"/>
      <c r="D460" s="15" t="s">
        <v>983</v>
      </c>
      <c r="E460" s="6" t="s">
        <v>4692</v>
      </c>
      <c r="F460" s="6"/>
      <c r="G460" s="15" t="s">
        <v>982</v>
      </c>
      <c r="H460">
        <f>VLOOKUP(D460,'BIO+HEM+IMU'!$E$1:$F$419,2,FALSE)</f>
        <v>82079</v>
      </c>
    </row>
    <row r="461" spans="1:26" ht="15.75" customHeight="1" x14ac:dyDescent="0.25">
      <c r="A461" s="52">
        <v>1237</v>
      </c>
      <c r="B461" s="52" t="s">
        <v>705</v>
      </c>
      <c r="C461" s="52"/>
      <c r="D461" s="15" t="s">
        <v>987</v>
      </c>
      <c r="E461" s="6" t="s">
        <v>4692</v>
      </c>
      <c r="F461" s="6"/>
      <c r="G461" s="15" t="s">
        <v>4248</v>
      </c>
      <c r="H461">
        <f>VLOOKUP(D461,'BIO+HEM+IMU'!$E$1:$F$419,2,FALSE)</f>
        <v>91411</v>
      </c>
    </row>
    <row r="462" spans="1:26" ht="15.75" customHeight="1" x14ac:dyDescent="0.25">
      <c r="A462" s="52">
        <v>1238</v>
      </c>
      <c r="B462" s="52" t="s">
        <v>705</v>
      </c>
      <c r="C462" s="52"/>
      <c r="D462" s="15" t="s">
        <v>994</v>
      </c>
      <c r="E462" s="6" t="s">
        <v>4692</v>
      </c>
      <c r="F462" s="6"/>
      <c r="G462" s="15" t="s">
        <v>993</v>
      </c>
      <c r="H462">
        <f>VLOOKUP(D462,'BIO+HEM+IMU'!$E$1:$F$419,2,FALSE)</f>
        <v>82079</v>
      </c>
      <c r="J462" s="154"/>
      <c r="K462" s="154"/>
      <c r="L462" s="154"/>
      <c r="M462" s="154"/>
      <c r="N462" s="154"/>
      <c r="O462" s="154"/>
      <c r="P462" s="154"/>
      <c r="Q462" s="154"/>
      <c r="R462" s="154"/>
      <c r="S462" s="154"/>
      <c r="T462" s="154"/>
      <c r="U462" s="154"/>
      <c r="V462" s="154"/>
      <c r="W462" s="154"/>
      <c r="X462" s="154"/>
      <c r="Y462" s="154"/>
      <c r="Z462" s="154"/>
    </row>
    <row r="463" spans="1:26" ht="15.75" customHeight="1" x14ac:dyDescent="0.25">
      <c r="A463" s="52">
        <v>1240</v>
      </c>
      <c r="B463" s="52" t="s">
        <v>705</v>
      </c>
      <c r="C463" s="52"/>
      <c r="D463" s="15" t="s">
        <v>990</v>
      </c>
      <c r="E463" s="6" t="s">
        <v>4692</v>
      </c>
      <c r="F463" s="6"/>
      <c r="G463" s="15" t="s">
        <v>989</v>
      </c>
      <c r="H463">
        <f>VLOOKUP(D463,'BIO+HEM+IMU'!$E$1:$F$419,2,FALSE)</f>
        <v>82079</v>
      </c>
      <c r="J463" s="154"/>
      <c r="K463" s="154"/>
      <c r="L463" s="154"/>
      <c r="M463" s="154"/>
      <c r="N463" s="154"/>
      <c r="O463" s="154"/>
      <c r="P463" s="154"/>
      <c r="Q463" s="154"/>
      <c r="R463" s="154"/>
      <c r="S463" s="154"/>
      <c r="T463" s="154"/>
      <c r="U463" s="154"/>
      <c r="V463" s="154"/>
      <c r="W463" s="154"/>
      <c r="X463" s="154"/>
      <c r="Y463" s="154"/>
      <c r="Z463" s="154"/>
    </row>
    <row r="464" spans="1:26" ht="15.75" customHeight="1" x14ac:dyDescent="0.25">
      <c r="A464" s="52">
        <v>1241</v>
      </c>
      <c r="B464" s="52" t="s">
        <v>705</v>
      </c>
      <c r="C464" s="52"/>
      <c r="D464" s="15" t="s">
        <v>999</v>
      </c>
      <c r="E464" s="6" t="s">
        <v>4692</v>
      </c>
      <c r="F464" s="6"/>
      <c r="G464" s="15" t="s">
        <v>4249</v>
      </c>
      <c r="H464">
        <f>VLOOKUP(D464,'BIO+HEM+IMU'!$E$1:$F$419,2,FALSE)</f>
        <v>91411</v>
      </c>
    </row>
    <row r="465" spans="1:26" ht="15.75" customHeight="1" x14ac:dyDescent="0.25">
      <c r="A465" s="52">
        <v>1242</v>
      </c>
      <c r="B465" s="52" t="s">
        <v>705</v>
      </c>
      <c r="C465" s="52"/>
      <c r="D465" s="15" t="s">
        <v>992</v>
      </c>
      <c r="E465" s="6" t="s">
        <v>4692</v>
      </c>
      <c r="F465" s="6"/>
      <c r="G465" s="15" t="s">
        <v>991</v>
      </c>
      <c r="H465">
        <f>VLOOKUP(D465,'BIO+HEM+IMU'!$E$1:$F$419,2,FALSE)</f>
        <v>82079</v>
      </c>
    </row>
    <row r="466" spans="1:26" ht="15.75" customHeight="1" x14ac:dyDescent="0.25">
      <c r="A466" s="157">
        <v>1244</v>
      </c>
      <c r="B466" s="157" t="s">
        <v>705</v>
      </c>
      <c r="C466" s="157"/>
      <c r="D466" s="154" t="s">
        <v>1341</v>
      </c>
      <c r="E466" s="183" t="s">
        <v>4692</v>
      </c>
      <c r="F466" s="183"/>
      <c r="G466" s="186" t="s">
        <v>1340</v>
      </c>
      <c r="H466" s="154">
        <v>82041</v>
      </c>
      <c r="I466" s="184">
        <v>1564</v>
      </c>
    </row>
    <row r="467" spans="1:26" ht="15.75" customHeight="1" x14ac:dyDescent="0.25">
      <c r="A467" s="157">
        <v>1245</v>
      </c>
      <c r="B467" s="157" t="s">
        <v>705</v>
      </c>
      <c r="C467" s="157"/>
      <c r="D467" s="154" t="s">
        <v>1341</v>
      </c>
      <c r="E467" s="183" t="s">
        <v>4692</v>
      </c>
      <c r="F467" s="183"/>
      <c r="G467" s="186" t="s">
        <v>1342</v>
      </c>
      <c r="H467" s="154">
        <v>82041</v>
      </c>
      <c r="I467" s="184">
        <v>1565</v>
      </c>
    </row>
    <row r="468" spans="1:26" ht="15.75" customHeight="1" x14ac:dyDescent="0.25">
      <c r="A468" s="52">
        <v>1248</v>
      </c>
      <c r="B468" s="52" t="s">
        <v>705</v>
      </c>
      <c r="C468" s="52"/>
      <c r="D468" s="15" t="s">
        <v>1220</v>
      </c>
      <c r="E468" s="6" t="s">
        <v>4692</v>
      </c>
      <c r="F468" s="6"/>
      <c r="G468" s="15" t="s">
        <v>1219</v>
      </c>
      <c r="H468" s="56">
        <v>91567</v>
      </c>
    </row>
    <row r="469" spans="1:26" ht="15.75" customHeight="1" x14ac:dyDescent="0.25">
      <c r="A469" s="52">
        <v>1249</v>
      </c>
      <c r="B469" s="52" t="s">
        <v>705</v>
      </c>
      <c r="C469" s="52"/>
      <c r="D469" s="15" t="s">
        <v>786</v>
      </c>
      <c r="E469" s="6" t="s">
        <v>4692</v>
      </c>
      <c r="F469" s="6"/>
      <c r="G469" s="15" t="s">
        <v>785</v>
      </c>
      <c r="H469" s="56">
        <v>82079</v>
      </c>
    </row>
    <row r="470" spans="1:26" ht="15.75" customHeight="1" x14ac:dyDescent="0.25">
      <c r="A470" s="52">
        <v>1250</v>
      </c>
      <c r="B470" s="52" t="s">
        <v>705</v>
      </c>
      <c r="C470" s="52"/>
      <c r="D470" s="15" t="s">
        <v>783</v>
      </c>
      <c r="E470" s="6" t="s">
        <v>4692</v>
      </c>
      <c r="F470" s="6"/>
      <c r="G470" s="15" t="s">
        <v>782</v>
      </c>
      <c r="H470">
        <f>VLOOKUP(D470,'BIO+HEM+IMU'!$E$1:$F$419,2,FALSE)</f>
        <v>82079</v>
      </c>
    </row>
    <row r="471" spans="1:26" ht="15.75" customHeight="1" x14ac:dyDescent="0.25">
      <c r="A471" s="52">
        <v>1251</v>
      </c>
      <c r="B471" s="52" t="s">
        <v>705</v>
      </c>
      <c r="C471" s="52"/>
      <c r="D471" s="15" t="s">
        <v>788</v>
      </c>
      <c r="E471" s="6" t="s">
        <v>4692</v>
      </c>
      <c r="F471" s="6"/>
      <c r="G471" s="15" t="s">
        <v>787</v>
      </c>
      <c r="H471">
        <f>VLOOKUP(D471,'BIO+HEM+IMU'!$E$1:$F$419,2,FALSE)</f>
        <v>82079</v>
      </c>
      <c r="J471" s="154"/>
      <c r="K471" s="154"/>
      <c r="L471" s="154"/>
      <c r="M471" s="154"/>
      <c r="N471" s="154"/>
      <c r="O471" s="154"/>
      <c r="P471" s="154"/>
      <c r="Q471" s="154"/>
      <c r="R471" s="154"/>
      <c r="S471" s="154"/>
      <c r="T471" s="154"/>
      <c r="U471" s="154"/>
      <c r="V471" s="154"/>
      <c r="W471" s="154"/>
      <c r="X471" s="154"/>
      <c r="Y471" s="154"/>
      <c r="Z471" s="154"/>
    </row>
    <row r="472" spans="1:26" ht="15.75" customHeight="1" x14ac:dyDescent="0.25">
      <c r="A472" s="52">
        <v>1252</v>
      </c>
      <c r="B472" s="52" t="s">
        <v>705</v>
      </c>
      <c r="C472" s="52"/>
      <c r="D472" s="25" t="s">
        <v>877</v>
      </c>
      <c r="E472" s="6" t="s">
        <v>4692</v>
      </c>
      <c r="F472" s="6"/>
      <c r="G472" s="15" t="s">
        <v>4250</v>
      </c>
      <c r="H472" s="56"/>
      <c r="I472" t="s">
        <v>4251</v>
      </c>
      <c r="J472" s="154"/>
      <c r="K472" s="154"/>
      <c r="L472" s="154"/>
      <c r="M472" s="154"/>
      <c r="N472" s="154"/>
      <c r="O472" s="154"/>
      <c r="P472" s="154"/>
      <c r="Q472" s="154"/>
      <c r="R472" s="154"/>
      <c r="S472" s="154"/>
      <c r="T472" s="154"/>
      <c r="U472" s="154"/>
      <c r="V472" s="154"/>
      <c r="W472" s="154"/>
      <c r="X472" s="154"/>
      <c r="Y472" s="154"/>
      <c r="Z472" s="154"/>
    </row>
    <row r="473" spans="1:26" ht="15.75" customHeight="1" x14ac:dyDescent="0.25">
      <c r="A473" s="52">
        <v>1253</v>
      </c>
      <c r="B473" s="52" t="s">
        <v>705</v>
      </c>
      <c r="C473" s="52"/>
      <c r="D473" s="15" t="s">
        <v>873</v>
      </c>
      <c r="E473" s="6" t="s">
        <v>4692</v>
      </c>
      <c r="F473" s="6"/>
      <c r="G473" s="15" t="s">
        <v>4252</v>
      </c>
      <c r="H473">
        <f>VLOOKUP(D473,'BIO+HEM+IMU'!$E$1:$F$419,2,FALSE)</f>
        <v>82079</v>
      </c>
    </row>
    <row r="474" spans="1:26" ht="15.75" customHeight="1" x14ac:dyDescent="0.25">
      <c r="A474" s="52">
        <v>1254</v>
      </c>
      <c r="B474" s="52" t="s">
        <v>705</v>
      </c>
      <c r="C474" s="52"/>
      <c r="D474" s="15" t="s">
        <v>880</v>
      </c>
      <c r="E474" s="6" t="s">
        <v>4692</v>
      </c>
      <c r="F474" s="6"/>
      <c r="G474" s="15" t="s">
        <v>4253</v>
      </c>
      <c r="H474">
        <f>VLOOKUP(D474,'BIO+HEM+IMU'!$E$1:$F$419,2,FALSE)</f>
        <v>91411</v>
      </c>
    </row>
    <row r="475" spans="1:26" ht="15.75" customHeight="1" x14ac:dyDescent="0.25">
      <c r="A475" s="52">
        <v>1255</v>
      </c>
      <c r="B475" s="52" t="s">
        <v>705</v>
      </c>
      <c r="C475" s="52"/>
      <c r="D475" s="15" t="s">
        <v>875</v>
      </c>
      <c r="E475" s="6" t="s">
        <v>4692</v>
      </c>
      <c r="F475" s="6"/>
      <c r="G475" s="15" t="s">
        <v>4254</v>
      </c>
      <c r="H475">
        <f>VLOOKUP(D475,'BIO+HEM+IMU'!$E$1:$F$419,2,FALSE)</f>
        <v>82079</v>
      </c>
    </row>
    <row r="476" spans="1:26" ht="15.75" customHeight="1" x14ac:dyDescent="0.25">
      <c r="A476" s="52">
        <v>1256</v>
      </c>
      <c r="B476" s="52" t="s">
        <v>705</v>
      </c>
      <c r="C476" s="52"/>
      <c r="D476" s="15" t="s">
        <v>1167</v>
      </c>
      <c r="E476" s="6" t="s">
        <v>4692</v>
      </c>
      <c r="F476" s="6"/>
      <c r="G476" s="15" t="s">
        <v>4255</v>
      </c>
      <c r="H476">
        <f>VLOOKUP(D476,'BIO+HEM+IMU'!$E$1:$F$419,2,FALSE)</f>
        <v>91567</v>
      </c>
    </row>
    <row r="477" spans="1:26" ht="15.75" customHeight="1" x14ac:dyDescent="0.25">
      <c r="A477" s="52">
        <v>1009</v>
      </c>
      <c r="B477" s="52" t="s">
        <v>705</v>
      </c>
      <c r="C477" s="52"/>
      <c r="D477" s="15" t="s">
        <v>1283</v>
      </c>
      <c r="E477" s="6" t="s">
        <v>4692</v>
      </c>
      <c r="F477" s="6"/>
      <c r="G477" s="15" t="s">
        <v>1282</v>
      </c>
      <c r="H477" s="187">
        <v>91317</v>
      </c>
      <c r="I477" t="s">
        <v>4256</v>
      </c>
    </row>
    <row r="478" spans="1:26" ht="15.75" customHeight="1" x14ac:dyDescent="0.25">
      <c r="A478" s="52">
        <v>1010</v>
      </c>
      <c r="B478" s="52" t="s">
        <v>705</v>
      </c>
      <c r="C478" s="52"/>
      <c r="D478" s="15" t="s">
        <v>1285</v>
      </c>
      <c r="E478" s="6" t="s">
        <v>4692</v>
      </c>
      <c r="F478" s="6"/>
      <c r="G478" s="15" t="s">
        <v>4257</v>
      </c>
      <c r="H478" s="187">
        <v>91411</v>
      </c>
      <c r="I478" t="s">
        <v>4258</v>
      </c>
    </row>
    <row r="479" spans="1:26" ht="15.75" customHeight="1" x14ac:dyDescent="0.25">
      <c r="A479" s="52">
        <v>1015</v>
      </c>
      <c r="B479" s="52" t="s">
        <v>705</v>
      </c>
      <c r="C479" s="52"/>
      <c r="D479" s="15" t="s">
        <v>1036</v>
      </c>
      <c r="E479" s="6" t="s">
        <v>4692</v>
      </c>
      <c r="F479" s="6"/>
      <c r="G479" s="15" t="s">
        <v>4259</v>
      </c>
      <c r="H479" s="187" t="s">
        <v>4260</v>
      </c>
      <c r="I479" t="s">
        <v>4261</v>
      </c>
    </row>
    <row r="480" spans="1:26" ht="15.75" customHeight="1" x14ac:dyDescent="0.25">
      <c r="A480" s="52">
        <v>1020</v>
      </c>
      <c r="B480" s="52" t="s">
        <v>705</v>
      </c>
      <c r="C480" s="52"/>
      <c r="D480" s="15" t="s">
        <v>1084</v>
      </c>
      <c r="E480" s="6" t="s">
        <v>4692</v>
      </c>
      <c r="F480" s="6"/>
      <c r="G480" s="15" t="s">
        <v>1083</v>
      </c>
      <c r="H480" s="187" t="s">
        <v>4262</v>
      </c>
      <c r="I480" t="s">
        <v>4263</v>
      </c>
    </row>
    <row r="481" spans="1:9" ht="15.75" customHeight="1" x14ac:dyDescent="0.25">
      <c r="A481" s="52">
        <v>1021</v>
      </c>
      <c r="B481" s="52" t="s">
        <v>705</v>
      </c>
      <c r="C481" s="52"/>
      <c r="D481" s="15" t="s">
        <v>1306</v>
      </c>
      <c r="E481" s="6" t="s">
        <v>4692</v>
      </c>
      <c r="F481" s="6"/>
      <c r="G481" s="15" t="s">
        <v>4264</v>
      </c>
      <c r="H481" s="187">
        <v>91567</v>
      </c>
      <c r="I481" t="s">
        <v>4265</v>
      </c>
    </row>
    <row r="482" spans="1:9" ht="15.75" customHeight="1" x14ac:dyDescent="0.25">
      <c r="A482" s="52">
        <v>1054</v>
      </c>
      <c r="B482" s="52" t="s">
        <v>705</v>
      </c>
      <c r="C482" s="52"/>
      <c r="D482" s="15" t="s">
        <v>4266</v>
      </c>
      <c r="E482" s="6" t="s">
        <v>4692</v>
      </c>
      <c r="F482" s="6"/>
      <c r="G482" s="15" t="s">
        <v>4267</v>
      </c>
      <c r="H482" s="56">
        <v>91439</v>
      </c>
      <c r="I482" t="s">
        <v>4268</v>
      </c>
    </row>
    <row r="483" spans="1:9" ht="15.75" customHeight="1" x14ac:dyDescent="0.25">
      <c r="A483" s="52">
        <v>1055</v>
      </c>
      <c r="B483" s="52" t="s">
        <v>705</v>
      </c>
      <c r="C483" s="52"/>
      <c r="D483" s="15" t="s">
        <v>1287</v>
      </c>
      <c r="E483" s="6" t="s">
        <v>4692</v>
      </c>
      <c r="F483" s="6"/>
      <c r="G483" s="15" t="s">
        <v>1286</v>
      </c>
      <c r="H483" s="187">
        <v>91567</v>
      </c>
      <c r="I483" t="s">
        <v>4269</v>
      </c>
    </row>
    <row r="484" spans="1:9" ht="15.75" customHeight="1" x14ac:dyDescent="0.25">
      <c r="A484" s="52">
        <v>1059</v>
      </c>
      <c r="B484" s="52" t="s">
        <v>705</v>
      </c>
      <c r="C484" s="52"/>
      <c r="D484" s="15" t="s">
        <v>760</v>
      </c>
      <c r="E484" s="6" t="s">
        <v>4692</v>
      </c>
      <c r="F484" s="6"/>
      <c r="G484" s="15" t="s">
        <v>759</v>
      </c>
      <c r="H484" s="56">
        <v>82079</v>
      </c>
      <c r="I484" t="s">
        <v>4169</v>
      </c>
    </row>
    <row r="485" spans="1:9" ht="15.75" customHeight="1" x14ac:dyDescent="0.25">
      <c r="A485" s="52">
        <v>1063</v>
      </c>
      <c r="B485" s="52" t="s">
        <v>705</v>
      </c>
      <c r="C485" s="52"/>
      <c r="D485" s="15" t="s">
        <v>1097</v>
      </c>
      <c r="E485" s="6" t="s">
        <v>4692</v>
      </c>
      <c r="F485" s="6"/>
      <c r="G485" s="15" t="s">
        <v>1097</v>
      </c>
      <c r="H485" s="187">
        <v>91567</v>
      </c>
      <c r="I485" t="s">
        <v>4270</v>
      </c>
    </row>
    <row r="486" spans="1:9" ht="15.75" customHeight="1" x14ac:dyDescent="0.25">
      <c r="A486" s="52">
        <v>1065</v>
      </c>
      <c r="B486" s="52" t="s">
        <v>705</v>
      </c>
      <c r="C486" s="52"/>
      <c r="D486" s="15" t="s">
        <v>985</v>
      </c>
      <c r="E486" s="6" t="s">
        <v>4692</v>
      </c>
      <c r="F486" s="6"/>
      <c r="G486" s="15" t="s">
        <v>984</v>
      </c>
      <c r="H486" s="56">
        <v>82113</v>
      </c>
      <c r="I486" t="s">
        <v>4271</v>
      </c>
    </row>
    <row r="487" spans="1:9" ht="15.75" customHeight="1" x14ac:dyDescent="0.25">
      <c r="A487" s="52">
        <v>1066</v>
      </c>
      <c r="B487" s="52" t="s">
        <v>705</v>
      </c>
      <c r="C487" s="52"/>
      <c r="D487" s="15" t="s">
        <v>4272</v>
      </c>
      <c r="E487" s="6" t="s">
        <v>4692</v>
      </c>
      <c r="F487" s="6"/>
      <c r="G487" s="15" t="s">
        <v>4273</v>
      </c>
      <c r="H487" s="187">
        <v>91329</v>
      </c>
      <c r="I487" t="s">
        <v>4274</v>
      </c>
    </row>
    <row r="488" spans="1:9" ht="15.75" customHeight="1" x14ac:dyDescent="0.25">
      <c r="A488" s="52">
        <v>1068</v>
      </c>
      <c r="B488" s="52" t="s">
        <v>705</v>
      </c>
      <c r="C488" s="52"/>
      <c r="D488" s="15" t="s">
        <v>4275</v>
      </c>
      <c r="E488" s="6" t="s">
        <v>4692</v>
      </c>
      <c r="F488" s="6"/>
      <c r="G488" s="15" t="s">
        <v>1288</v>
      </c>
      <c r="H488" s="187">
        <v>91253</v>
      </c>
      <c r="I488" t="s">
        <v>4276</v>
      </c>
    </row>
    <row r="489" spans="1:9" ht="15.75" customHeight="1" x14ac:dyDescent="0.25">
      <c r="A489" s="52">
        <v>1069</v>
      </c>
      <c r="B489" s="52" t="s">
        <v>705</v>
      </c>
      <c r="C489" s="52"/>
      <c r="D489" s="15" t="s">
        <v>1289</v>
      </c>
      <c r="E489" s="6" t="s">
        <v>4692</v>
      </c>
      <c r="F489" s="6"/>
      <c r="G489" s="15" t="s">
        <v>4277</v>
      </c>
      <c r="H489" s="187">
        <v>91313</v>
      </c>
      <c r="I489" t="s">
        <v>4278</v>
      </c>
    </row>
    <row r="490" spans="1:9" ht="15.75" customHeight="1" x14ac:dyDescent="0.25">
      <c r="A490" s="52">
        <v>1070</v>
      </c>
      <c r="B490" s="52" t="s">
        <v>705</v>
      </c>
      <c r="C490" s="52"/>
      <c r="D490" s="15" t="s">
        <v>743</v>
      </c>
      <c r="E490" s="6" t="s">
        <v>4692</v>
      </c>
      <c r="F490" s="6"/>
      <c r="G490" s="15" t="s">
        <v>742</v>
      </c>
      <c r="H490" s="56"/>
      <c r="I490" s="56" t="s">
        <v>4279</v>
      </c>
    </row>
    <row r="491" spans="1:9" ht="15.75" customHeight="1" x14ac:dyDescent="0.25">
      <c r="A491" s="52">
        <v>1078</v>
      </c>
      <c r="B491" s="52" t="s">
        <v>705</v>
      </c>
      <c r="C491" s="52"/>
      <c r="D491" s="15" t="s">
        <v>803</v>
      </c>
      <c r="E491" s="6" t="s">
        <v>4692</v>
      </c>
      <c r="F491" s="6"/>
      <c r="G491" s="15" t="s">
        <v>4280</v>
      </c>
      <c r="H491" s="56">
        <v>91399</v>
      </c>
    </row>
    <row r="492" spans="1:9" ht="15.75" customHeight="1" x14ac:dyDescent="0.25">
      <c r="A492" s="52">
        <v>1082</v>
      </c>
      <c r="B492" s="52" t="s">
        <v>705</v>
      </c>
      <c r="C492" s="52"/>
      <c r="D492" s="15" t="s">
        <v>1038</v>
      </c>
      <c r="E492" s="6" t="s">
        <v>4692</v>
      </c>
      <c r="F492" s="6"/>
      <c r="G492" s="15" t="s">
        <v>1037</v>
      </c>
      <c r="H492" s="56">
        <v>91487</v>
      </c>
      <c r="I492" t="s">
        <v>4281</v>
      </c>
    </row>
    <row r="493" spans="1:9" ht="15.75" customHeight="1" x14ac:dyDescent="0.25">
      <c r="A493" s="52">
        <v>1083</v>
      </c>
      <c r="B493" s="52" t="s">
        <v>705</v>
      </c>
      <c r="C493" s="52"/>
      <c r="D493" s="15" t="s">
        <v>1276</v>
      </c>
      <c r="E493" s="6" t="s">
        <v>4692</v>
      </c>
      <c r="F493" s="6"/>
      <c r="G493" s="15" t="s">
        <v>1274</v>
      </c>
      <c r="H493" s="56">
        <v>82139</v>
      </c>
      <c r="I493" t="s">
        <v>4169</v>
      </c>
    </row>
    <row r="494" spans="1:9" ht="15.75" customHeight="1" x14ac:dyDescent="0.25">
      <c r="A494" s="52">
        <v>1087</v>
      </c>
      <c r="B494" s="52" t="s">
        <v>705</v>
      </c>
      <c r="C494" s="52"/>
      <c r="D494" s="15" t="s">
        <v>1156</v>
      </c>
      <c r="E494" s="6" t="s">
        <v>4206</v>
      </c>
      <c r="F494" s="6"/>
      <c r="G494" s="15" t="s">
        <v>4282</v>
      </c>
      <c r="H494" s="187">
        <v>91553</v>
      </c>
      <c r="I494" t="s">
        <v>4283</v>
      </c>
    </row>
    <row r="495" spans="1:9" ht="15.75" customHeight="1" x14ac:dyDescent="0.25">
      <c r="A495" s="52">
        <v>1088</v>
      </c>
      <c r="B495" s="52" t="s">
        <v>705</v>
      </c>
      <c r="C495" s="52"/>
      <c r="D495" s="15" t="s">
        <v>1076</v>
      </c>
      <c r="E495" s="6" t="s">
        <v>4692</v>
      </c>
      <c r="F495" s="6"/>
      <c r="G495" s="15" t="s">
        <v>1075</v>
      </c>
      <c r="H495" s="187" t="s">
        <v>4284</v>
      </c>
      <c r="I495" t="s">
        <v>4285</v>
      </c>
    </row>
    <row r="496" spans="1:9" ht="15.75" customHeight="1" x14ac:dyDescent="0.25">
      <c r="A496" s="52">
        <v>1089</v>
      </c>
      <c r="B496" s="52" t="s">
        <v>705</v>
      </c>
      <c r="C496" s="52"/>
      <c r="D496" s="15" t="s">
        <v>1078</v>
      </c>
      <c r="E496" s="6" t="s">
        <v>4692</v>
      </c>
      <c r="F496" s="6"/>
      <c r="G496" s="15" t="s">
        <v>1077</v>
      </c>
      <c r="H496" s="187" t="s">
        <v>4286</v>
      </c>
      <c r="I496" t="s">
        <v>4287</v>
      </c>
    </row>
    <row r="497" spans="1:12" ht="15.75" customHeight="1" x14ac:dyDescent="0.25">
      <c r="A497" s="52">
        <v>1090</v>
      </c>
      <c r="B497" s="52" t="s">
        <v>705</v>
      </c>
      <c r="C497" s="52"/>
      <c r="D497" s="15" t="s">
        <v>1080</v>
      </c>
      <c r="E497" s="6" t="s">
        <v>4692</v>
      </c>
      <c r="F497" s="6"/>
      <c r="G497" s="15" t="s">
        <v>1079</v>
      </c>
      <c r="H497" s="187" t="s">
        <v>4284</v>
      </c>
      <c r="I497" t="s">
        <v>4288</v>
      </c>
    </row>
    <row r="498" spans="1:12" ht="15.75" customHeight="1" x14ac:dyDescent="0.25">
      <c r="A498" s="52">
        <v>1094</v>
      </c>
      <c r="B498" s="52" t="s">
        <v>705</v>
      </c>
      <c r="C498" s="52"/>
      <c r="D498" s="15" t="s">
        <v>1314</v>
      </c>
      <c r="E498" s="6" t="s">
        <v>4692</v>
      </c>
      <c r="F498" s="6"/>
      <c r="G498" s="15" t="s">
        <v>4289</v>
      </c>
      <c r="H498" s="187" t="s">
        <v>4290</v>
      </c>
      <c r="I498" t="s">
        <v>4291</v>
      </c>
    </row>
    <row r="499" spans="1:12" ht="15.75" customHeight="1" x14ac:dyDescent="0.25">
      <c r="A499" s="188">
        <v>1095</v>
      </c>
      <c r="B499" s="188" t="s">
        <v>705</v>
      </c>
      <c r="C499" s="188"/>
      <c r="D499" s="25" t="s">
        <v>1223</v>
      </c>
      <c r="E499" s="189" t="s">
        <v>705</v>
      </c>
      <c r="F499" s="189"/>
      <c r="G499" s="25" t="s">
        <v>4292</v>
      </c>
      <c r="H499" s="190">
        <v>91411</v>
      </c>
      <c r="I499" s="25" t="s">
        <v>4293</v>
      </c>
    </row>
    <row r="500" spans="1:12" ht="15.75" customHeight="1" x14ac:dyDescent="0.25">
      <c r="A500" s="188">
        <v>1095</v>
      </c>
      <c r="B500" s="188" t="s">
        <v>705</v>
      </c>
      <c r="C500" s="188"/>
      <c r="D500" s="25" t="s">
        <v>1225</v>
      </c>
      <c r="E500" s="189" t="s">
        <v>705</v>
      </c>
      <c r="F500" s="189"/>
      <c r="G500" s="25" t="s">
        <v>4294</v>
      </c>
      <c r="H500" s="190">
        <v>91411</v>
      </c>
      <c r="I500" s="25" t="s">
        <v>4295</v>
      </c>
    </row>
    <row r="501" spans="1:12" ht="15.75" customHeight="1" x14ac:dyDescent="0.25">
      <c r="A501" s="191">
        <v>1108</v>
      </c>
      <c r="B501" s="191" t="s">
        <v>705</v>
      </c>
      <c r="C501" s="191"/>
      <c r="D501" s="192" t="s">
        <v>1227</v>
      </c>
      <c r="E501" s="193" t="s">
        <v>4692</v>
      </c>
      <c r="F501" s="193"/>
      <c r="G501" s="192" t="s">
        <v>4296</v>
      </c>
      <c r="H501" s="194">
        <v>91411</v>
      </c>
      <c r="I501" s="192" t="s">
        <v>4297</v>
      </c>
    </row>
    <row r="502" spans="1:12" ht="15.75" customHeight="1" x14ac:dyDescent="0.25">
      <c r="A502" s="52">
        <v>1111</v>
      </c>
      <c r="B502" s="52" t="s">
        <v>705</v>
      </c>
      <c r="C502" s="52"/>
      <c r="D502" s="15" t="s">
        <v>1291</v>
      </c>
      <c r="E502" s="6" t="s">
        <v>4692</v>
      </c>
      <c r="F502" s="6"/>
      <c r="G502" s="15" t="s">
        <v>1290</v>
      </c>
      <c r="H502" s="187">
        <v>91259</v>
      </c>
      <c r="I502" t="s">
        <v>4298</v>
      </c>
    </row>
    <row r="503" spans="1:12" ht="15.75" customHeight="1" x14ac:dyDescent="0.25">
      <c r="A503" s="52">
        <v>1114</v>
      </c>
      <c r="B503" s="52" t="s">
        <v>705</v>
      </c>
      <c r="C503" s="52"/>
      <c r="D503" s="15" t="s">
        <v>791</v>
      </c>
      <c r="E503" s="6" t="s">
        <v>4692</v>
      </c>
      <c r="F503" s="6"/>
      <c r="G503" s="15" t="s">
        <v>790</v>
      </c>
      <c r="H503" s="56">
        <v>82079</v>
      </c>
      <c r="I503" t="s">
        <v>4299</v>
      </c>
    </row>
    <row r="504" spans="1:12" ht="15.75" customHeight="1" x14ac:dyDescent="0.25">
      <c r="A504" s="52">
        <v>1115</v>
      </c>
      <c r="B504" s="52" t="s">
        <v>705</v>
      </c>
      <c r="C504" s="52"/>
      <c r="D504" s="15" t="s">
        <v>794</v>
      </c>
      <c r="E504" s="6" t="s">
        <v>4692</v>
      </c>
      <c r="F504" s="6"/>
      <c r="G504" s="15" t="s">
        <v>793</v>
      </c>
      <c r="H504" s="56">
        <v>82079</v>
      </c>
      <c r="I504" t="s">
        <v>4299</v>
      </c>
    </row>
    <row r="505" spans="1:12" ht="15.75" customHeight="1" x14ac:dyDescent="0.25">
      <c r="A505" s="52">
        <v>1120</v>
      </c>
      <c r="B505" s="52" t="s">
        <v>705</v>
      </c>
      <c r="C505" s="52"/>
      <c r="D505" s="15" t="s">
        <v>797</v>
      </c>
      <c r="E505" s="6" t="s">
        <v>4692</v>
      </c>
      <c r="F505" s="6"/>
      <c r="G505" s="15" t="s">
        <v>796</v>
      </c>
      <c r="H505" s="56">
        <v>82079</v>
      </c>
      <c r="I505" t="s">
        <v>4299</v>
      </c>
    </row>
    <row r="506" spans="1:12" ht="15.75" customHeight="1" x14ac:dyDescent="0.25">
      <c r="A506" s="52">
        <v>1121</v>
      </c>
      <c r="B506" s="52" t="s">
        <v>705</v>
      </c>
      <c r="C506" s="52"/>
      <c r="D506" s="15" t="s">
        <v>800</v>
      </c>
      <c r="E506" s="6" t="s">
        <v>4692</v>
      </c>
      <c r="F506" s="6"/>
      <c r="G506" s="15" t="s">
        <v>799</v>
      </c>
      <c r="H506" s="56">
        <v>82079</v>
      </c>
      <c r="I506" t="s">
        <v>4299</v>
      </c>
    </row>
    <row r="507" spans="1:12" ht="15.75" customHeight="1" x14ac:dyDescent="0.25">
      <c r="A507" s="52">
        <v>1123</v>
      </c>
      <c r="B507" s="52" t="s">
        <v>705</v>
      </c>
      <c r="C507" s="52"/>
      <c r="D507" s="15" t="s">
        <v>1308</v>
      </c>
      <c r="E507" s="6" t="s">
        <v>4692</v>
      </c>
      <c r="F507" s="6"/>
      <c r="G507" s="15" t="s">
        <v>4300</v>
      </c>
      <c r="H507" s="187">
        <v>91399</v>
      </c>
      <c r="I507" t="s">
        <v>4301</v>
      </c>
    </row>
    <row r="508" spans="1:12" ht="15.75" customHeight="1" x14ac:dyDescent="0.25">
      <c r="A508" s="52">
        <v>1127</v>
      </c>
      <c r="B508" s="52" t="s">
        <v>705</v>
      </c>
      <c r="C508" s="52"/>
      <c r="D508" s="25" t="s">
        <v>853</v>
      </c>
      <c r="E508" s="6" t="s">
        <v>4692</v>
      </c>
      <c r="F508" s="6"/>
      <c r="G508" s="15" t="s">
        <v>4302</v>
      </c>
      <c r="H508" s="187">
        <v>82079</v>
      </c>
      <c r="I508" t="s">
        <v>4303</v>
      </c>
    </row>
    <row r="509" spans="1:12" ht="15.75" customHeight="1" x14ac:dyDescent="0.25">
      <c r="A509" s="52">
        <v>1131</v>
      </c>
      <c r="B509" s="52" t="s">
        <v>705</v>
      </c>
      <c r="C509" s="52"/>
      <c r="D509" s="15" t="s">
        <v>869</v>
      </c>
      <c r="E509" s="6" t="s">
        <v>4692</v>
      </c>
      <c r="F509" s="6"/>
      <c r="G509" s="15" t="s">
        <v>4304</v>
      </c>
      <c r="H509" s="187" t="s">
        <v>4305</v>
      </c>
      <c r="I509" t="s">
        <v>4306</v>
      </c>
      <c r="J509" t="s">
        <v>4307</v>
      </c>
      <c r="K509" t="s">
        <v>4308</v>
      </c>
      <c r="L509" t="s">
        <v>4309</v>
      </c>
    </row>
    <row r="510" spans="1:12" ht="15.75" customHeight="1" x14ac:dyDescent="0.25">
      <c r="A510" s="52">
        <v>1140</v>
      </c>
      <c r="B510" s="52" t="s">
        <v>705</v>
      </c>
      <c r="C510" s="52"/>
      <c r="D510" s="15" t="s">
        <v>1278</v>
      </c>
      <c r="E510" s="6" t="s">
        <v>4692</v>
      </c>
      <c r="F510" s="6"/>
      <c r="G510" s="15" t="s">
        <v>1277</v>
      </c>
      <c r="H510" s="187">
        <v>82111</v>
      </c>
      <c r="I510" t="s">
        <v>4310</v>
      </c>
      <c r="J510">
        <v>6</v>
      </c>
      <c r="K510">
        <v>2</v>
      </c>
      <c r="L510">
        <v>2</v>
      </c>
    </row>
    <row r="511" spans="1:12" ht="15.75" customHeight="1" x14ac:dyDescent="0.25">
      <c r="A511" s="52">
        <v>1150</v>
      </c>
      <c r="B511" s="52" t="s">
        <v>705</v>
      </c>
      <c r="C511" s="52"/>
      <c r="D511" s="15" t="s">
        <v>1293</v>
      </c>
      <c r="E511" s="6" t="s">
        <v>4692</v>
      </c>
      <c r="F511" s="6"/>
      <c r="G511" s="15" t="s">
        <v>1292</v>
      </c>
      <c r="H511" s="187">
        <v>91567</v>
      </c>
      <c r="I511" t="s">
        <v>4311</v>
      </c>
      <c r="J511">
        <v>1499</v>
      </c>
      <c r="K511">
        <v>2122</v>
      </c>
      <c r="L511">
        <v>825</v>
      </c>
    </row>
    <row r="512" spans="1:12" ht="15.75" customHeight="1" x14ac:dyDescent="0.25">
      <c r="A512" s="52">
        <v>1163</v>
      </c>
      <c r="B512" s="52" t="s">
        <v>705</v>
      </c>
      <c r="C512" s="52"/>
      <c r="D512" s="15" t="s">
        <v>1237</v>
      </c>
      <c r="E512" s="6" t="s">
        <v>4692</v>
      </c>
      <c r="F512" s="6"/>
      <c r="G512" s="15" t="s">
        <v>1236</v>
      </c>
      <c r="H512" s="56">
        <v>91211</v>
      </c>
      <c r="I512" t="s">
        <v>4169</v>
      </c>
    </row>
    <row r="513" spans="1:26" ht="15.75" customHeight="1" x14ac:dyDescent="0.25">
      <c r="A513" s="52">
        <v>1165</v>
      </c>
      <c r="B513" s="52" t="s">
        <v>705</v>
      </c>
      <c r="C513" s="52"/>
      <c r="D513" s="15" t="s">
        <v>1082</v>
      </c>
      <c r="E513" s="6" t="s">
        <v>4692</v>
      </c>
      <c r="F513" s="6"/>
      <c r="G513" s="15" t="s">
        <v>1081</v>
      </c>
      <c r="H513" s="187" t="s">
        <v>4286</v>
      </c>
      <c r="I513" t="s">
        <v>4312</v>
      </c>
      <c r="J513">
        <f t="shared" ref="J513:L513" si="0">J510*J511</f>
        <v>8994</v>
      </c>
      <c r="K513">
        <f t="shared" si="0"/>
        <v>4244</v>
      </c>
      <c r="L513">
        <f t="shared" si="0"/>
        <v>1650</v>
      </c>
    </row>
    <row r="514" spans="1:26" ht="15.75" customHeight="1" x14ac:dyDescent="0.25">
      <c r="A514" s="52">
        <v>1166</v>
      </c>
      <c r="B514" s="52" t="s">
        <v>705</v>
      </c>
      <c r="C514" s="52"/>
      <c r="D514" s="15" t="s">
        <v>1295</v>
      </c>
      <c r="E514" s="6" t="s">
        <v>4692</v>
      </c>
      <c r="F514" s="6"/>
      <c r="G514" s="15" t="s">
        <v>1294</v>
      </c>
      <c r="H514" s="187">
        <v>91265</v>
      </c>
      <c r="I514" t="s">
        <v>4313</v>
      </c>
    </row>
    <row r="515" spans="1:26" ht="15.75" customHeight="1" x14ac:dyDescent="0.25">
      <c r="A515" s="52">
        <v>1167</v>
      </c>
      <c r="B515" s="52" t="s">
        <v>705</v>
      </c>
      <c r="C515" s="52"/>
      <c r="D515" s="15" t="s">
        <v>1173</v>
      </c>
      <c r="E515" s="6" t="s">
        <v>4692</v>
      </c>
      <c r="F515" s="6"/>
      <c r="G515" s="15" t="s">
        <v>4314</v>
      </c>
      <c r="H515" s="187">
        <v>91567</v>
      </c>
      <c r="I515" t="s">
        <v>4315</v>
      </c>
    </row>
    <row r="516" spans="1:26" ht="15.75" customHeight="1" x14ac:dyDescent="0.25">
      <c r="A516" s="52">
        <v>1172</v>
      </c>
      <c r="B516" s="52" t="s">
        <v>705</v>
      </c>
      <c r="C516" s="52"/>
      <c r="D516" s="15" t="s">
        <v>1229</v>
      </c>
      <c r="E516" s="6" t="s">
        <v>4692</v>
      </c>
      <c r="F516" s="6"/>
      <c r="G516" s="15" t="s">
        <v>4316</v>
      </c>
      <c r="H516" s="187">
        <v>91489</v>
      </c>
      <c r="I516" t="s">
        <v>4317</v>
      </c>
    </row>
    <row r="517" spans="1:26" ht="15.75" customHeight="1" x14ac:dyDescent="0.25">
      <c r="A517" s="52">
        <v>1173</v>
      </c>
      <c r="B517" s="52" t="s">
        <v>705</v>
      </c>
      <c r="C517" s="52"/>
      <c r="D517" s="15" t="s">
        <v>1312</v>
      </c>
      <c r="E517" s="6" t="s">
        <v>4692</v>
      </c>
      <c r="F517" s="6"/>
      <c r="G517" s="15" t="s">
        <v>4318</v>
      </c>
      <c r="H517" s="187">
        <v>91411</v>
      </c>
      <c r="I517" t="s">
        <v>4319</v>
      </c>
    </row>
    <row r="518" spans="1:26" ht="15.75" customHeight="1" x14ac:dyDescent="0.25">
      <c r="A518" s="52">
        <v>1176</v>
      </c>
      <c r="B518" s="52" t="s">
        <v>705</v>
      </c>
      <c r="C518" s="52"/>
      <c r="D518" s="15" t="s">
        <v>1266</v>
      </c>
      <c r="E518" s="6" t="s">
        <v>4692</v>
      </c>
      <c r="F518" s="6"/>
      <c r="G518" s="15" t="s">
        <v>4320</v>
      </c>
      <c r="H518" s="187">
        <v>91399</v>
      </c>
      <c r="I518" t="s">
        <v>4321</v>
      </c>
    </row>
    <row r="519" spans="1:26" ht="15.75" customHeight="1" x14ac:dyDescent="0.25">
      <c r="A519" s="52">
        <v>1177</v>
      </c>
      <c r="B519" s="52" t="s">
        <v>705</v>
      </c>
      <c r="C519" s="52"/>
      <c r="D519" s="15" t="s">
        <v>1231</v>
      </c>
      <c r="E519" s="6" t="s">
        <v>4692</v>
      </c>
      <c r="F519" s="6"/>
      <c r="G519" s="15" t="s">
        <v>1230</v>
      </c>
      <c r="H519" s="187">
        <v>91329</v>
      </c>
      <c r="I519" t="s">
        <v>4322</v>
      </c>
    </row>
    <row r="520" spans="1:26" ht="15.75" customHeight="1" x14ac:dyDescent="0.25">
      <c r="A520" s="52">
        <v>1182</v>
      </c>
      <c r="B520" s="52" t="s">
        <v>705</v>
      </c>
      <c r="C520" s="52"/>
      <c r="D520" s="15" t="s">
        <v>867</v>
      </c>
      <c r="E520" s="6" t="s">
        <v>4692</v>
      </c>
      <c r="F520" s="6"/>
      <c r="G520" s="15" t="s">
        <v>866</v>
      </c>
      <c r="H520" s="187">
        <v>82113</v>
      </c>
      <c r="I520" t="s">
        <v>4323</v>
      </c>
    </row>
    <row r="521" spans="1:26" ht="15.75" customHeight="1" x14ac:dyDescent="0.25">
      <c r="A521" s="52">
        <v>1183</v>
      </c>
      <c r="B521" s="52" t="s">
        <v>705</v>
      </c>
      <c r="C521" s="52"/>
      <c r="D521" s="15" t="s">
        <v>865</v>
      </c>
      <c r="E521" s="6" t="s">
        <v>4692</v>
      </c>
      <c r="F521" s="6"/>
      <c r="G521" s="15" t="s">
        <v>864</v>
      </c>
      <c r="H521" s="187">
        <v>82113</v>
      </c>
      <c r="I521" t="s">
        <v>4324</v>
      </c>
    </row>
    <row r="522" spans="1:26" ht="15.75" customHeight="1" x14ac:dyDescent="0.25">
      <c r="A522" s="52">
        <v>1191</v>
      </c>
      <c r="B522" s="52" t="s">
        <v>705</v>
      </c>
      <c r="C522" s="52"/>
      <c r="D522" s="15" t="s">
        <v>1297</v>
      </c>
      <c r="E522" s="6" t="s">
        <v>4692</v>
      </c>
      <c r="F522" s="6"/>
      <c r="G522" s="15" t="s">
        <v>1296</v>
      </c>
      <c r="H522" s="187">
        <v>91567</v>
      </c>
      <c r="I522" t="s">
        <v>4325</v>
      </c>
    </row>
    <row r="523" spans="1:26" ht="15.75" customHeight="1" x14ac:dyDescent="0.25">
      <c r="A523" s="52">
        <v>1205</v>
      </c>
      <c r="B523" s="52" t="s">
        <v>705</v>
      </c>
      <c r="C523" s="52"/>
      <c r="D523" s="15" t="s">
        <v>1069</v>
      </c>
      <c r="E523" s="6" t="s">
        <v>4692</v>
      </c>
      <c r="F523" s="6"/>
      <c r="G523" s="15" t="s">
        <v>1068</v>
      </c>
      <c r="H523" s="187">
        <v>91131</v>
      </c>
      <c r="I523" t="s">
        <v>4326</v>
      </c>
    </row>
    <row r="524" spans="1:26" ht="15.75" customHeight="1" x14ac:dyDescent="0.25">
      <c r="A524" s="52">
        <v>1213</v>
      </c>
      <c r="B524" s="52" t="s">
        <v>705</v>
      </c>
      <c r="C524" s="52"/>
      <c r="D524" s="15" t="s">
        <v>1299</v>
      </c>
      <c r="E524" s="6" t="s">
        <v>4692</v>
      </c>
      <c r="F524" s="6"/>
      <c r="G524" s="15" t="s">
        <v>1298</v>
      </c>
      <c r="H524" s="187">
        <v>91263</v>
      </c>
      <c r="I524" t="s">
        <v>4327</v>
      </c>
    </row>
    <row r="525" spans="1:26" ht="15.75" customHeight="1" x14ac:dyDescent="0.25">
      <c r="A525" s="52">
        <v>1221</v>
      </c>
      <c r="B525" s="52" t="s">
        <v>705</v>
      </c>
      <c r="C525" s="52"/>
      <c r="D525" s="15" t="s">
        <v>1301</v>
      </c>
      <c r="E525" s="6" t="s">
        <v>4692</v>
      </c>
      <c r="F525" s="6"/>
      <c r="G525" s="15" t="s">
        <v>4328</v>
      </c>
      <c r="H525" s="187">
        <v>91271</v>
      </c>
      <c r="I525" t="s">
        <v>4329</v>
      </c>
    </row>
    <row r="526" spans="1:26" ht="15.75" customHeight="1" x14ac:dyDescent="0.25">
      <c r="A526" s="52">
        <v>1222</v>
      </c>
      <c r="B526" s="52" t="s">
        <v>705</v>
      </c>
      <c r="C526" s="52"/>
      <c r="D526" s="15" t="s">
        <v>1303</v>
      </c>
      <c r="E526" s="6" t="s">
        <v>4692</v>
      </c>
      <c r="F526" s="6"/>
      <c r="G526" s="15" t="s">
        <v>1302</v>
      </c>
      <c r="H526" s="187">
        <v>91267</v>
      </c>
      <c r="I526" t="s">
        <v>4330</v>
      </c>
    </row>
    <row r="527" spans="1:26" ht="15.75" customHeight="1" x14ac:dyDescent="0.25">
      <c r="A527" s="52">
        <v>1225</v>
      </c>
      <c r="B527" s="52" t="s">
        <v>705</v>
      </c>
      <c r="C527" s="52"/>
      <c r="D527" s="15" t="s">
        <v>1160</v>
      </c>
      <c r="E527" s="6" t="s">
        <v>4692</v>
      </c>
      <c r="F527" s="6"/>
      <c r="G527" s="15" t="s">
        <v>1159</v>
      </c>
      <c r="H527" s="187">
        <v>91439</v>
      </c>
      <c r="I527" t="s">
        <v>4331</v>
      </c>
      <c r="J527" s="154"/>
      <c r="K527" s="154"/>
      <c r="L527" s="154"/>
      <c r="M527" s="154"/>
      <c r="N527" s="154"/>
      <c r="O527" s="154"/>
      <c r="P527" s="154"/>
      <c r="Q527" s="154"/>
      <c r="R527" s="154"/>
      <c r="S527" s="154"/>
      <c r="T527" s="154"/>
      <c r="U527" s="154"/>
      <c r="V527" s="154"/>
      <c r="W527" s="154"/>
      <c r="X527" s="154"/>
      <c r="Y527" s="154"/>
      <c r="Z527" s="154"/>
    </row>
    <row r="528" spans="1:26" ht="15.75" customHeight="1" x14ac:dyDescent="0.25">
      <c r="A528" s="52">
        <v>1226</v>
      </c>
      <c r="B528" s="52" t="s">
        <v>705</v>
      </c>
      <c r="C528" s="52"/>
      <c r="D528" s="15" t="s">
        <v>1176</v>
      </c>
      <c r="E528" s="6" t="s">
        <v>4692</v>
      </c>
      <c r="F528" s="6"/>
      <c r="G528" s="15" t="s">
        <v>1175</v>
      </c>
      <c r="H528" s="56" t="s">
        <v>4332</v>
      </c>
      <c r="I528" t="s">
        <v>4333</v>
      </c>
      <c r="J528" s="154"/>
      <c r="K528" s="154"/>
      <c r="L528" s="154"/>
      <c r="M528" s="154"/>
      <c r="N528" s="154"/>
      <c r="O528" s="154"/>
      <c r="P528" s="154"/>
      <c r="Q528" s="154"/>
      <c r="R528" s="154"/>
      <c r="S528" s="154"/>
      <c r="T528" s="154"/>
      <c r="U528" s="154"/>
      <c r="V528" s="154"/>
      <c r="W528" s="154"/>
      <c r="X528" s="154"/>
      <c r="Y528" s="154"/>
      <c r="Z528" s="154"/>
    </row>
    <row r="529" spans="1:9" ht="15.75" customHeight="1" x14ac:dyDescent="0.25">
      <c r="A529" s="52">
        <v>1228</v>
      </c>
      <c r="B529" s="52" t="s">
        <v>705</v>
      </c>
      <c r="C529" s="52"/>
      <c r="D529" s="15" t="s">
        <v>1171</v>
      </c>
      <c r="E529" s="6" t="s">
        <v>4692</v>
      </c>
      <c r="F529" s="6"/>
      <c r="G529" s="15" t="s">
        <v>1170</v>
      </c>
      <c r="H529" s="56">
        <v>91567</v>
      </c>
      <c r="I529" t="s">
        <v>4299</v>
      </c>
    </row>
    <row r="530" spans="1:9" ht="15.75" customHeight="1" x14ac:dyDescent="0.25">
      <c r="A530" s="52">
        <v>1230</v>
      </c>
      <c r="B530" s="52" t="s">
        <v>705</v>
      </c>
      <c r="C530" s="52"/>
      <c r="D530" s="15" t="s">
        <v>1005</v>
      </c>
      <c r="E530" s="6" t="s">
        <v>4692</v>
      </c>
      <c r="F530" s="6"/>
      <c r="G530" s="15" t="s">
        <v>4334</v>
      </c>
      <c r="H530" s="56">
        <v>82093</v>
      </c>
      <c r="I530" t="s">
        <v>4169</v>
      </c>
    </row>
    <row r="531" spans="1:9" ht="15.75" customHeight="1" x14ac:dyDescent="0.25">
      <c r="A531" s="52">
        <v>1239</v>
      </c>
      <c r="B531" s="52" t="s">
        <v>705</v>
      </c>
      <c r="C531" s="52"/>
      <c r="D531" s="195" t="s">
        <v>4335</v>
      </c>
      <c r="E531" s="6" t="s">
        <v>696</v>
      </c>
      <c r="F531" s="6"/>
      <c r="G531" s="15" t="s">
        <v>995</v>
      </c>
      <c r="H531" s="187">
        <v>82079</v>
      </c>
      <c r="I531" t="s">
        <v>4336</v>
      </c>
    </row>
    <row r="532" spans="1:9" ht="15.75" customHeight="1" x14ac:dyDescent="0.25">
      <c r="A532" s="52">
        <v>1243</v>
      </c>
      <c r="B532" s="52" t="s">
        <v>705</v>
      </c>
      <c r="C532" s="52"/>
      <c r="D532" s="15" t="s">
        <v>4337</v>
      </c>
      <c r="E532" s="6" t="s">
        <v>4692</v>
      </c>
      <c r="F532" s="6"/>
      <c r="G532" s="15" t="s">
        <v>4338</v>
      </c>
      <c r="H532" s="56"/>
      <c r="I532" t="s">
        <v>4339</v>
      </c>
    </row>
    <row r="533" spans="1:9" ht="15.75" customHeight="1" x14ac:dyDescent="0.25">
      <c r="A533" s="52">
        <v>1246</v>
      </c>
      <c r="B533" s="52" t="s">
        <v>705</v>
      </c>
      <c r="C533" s="52"/>
      <c r="D533" s="15" t="s">
        <v>862</v>
      </c>
      <c r="E533" s="6" t="s">
        <v>4692</v>
      </c>
      <c r="F533" s="6"/>
      <c r="G533" s="58" t="s">
        <v>861</v>
      </c>
      <c r="H533" s="56">
        <v>82113</v>
      </c>
      <c r="I533" t="s">
        <v>4299</v>
      </c>
    </row>
    <row r="534" spans="1:9" ht="15.75" customHeight="1" x14ac:dyDescent="0.25">
      <c r="A534" s="52">
        <v>1247</v>
      </c>
      <c r="B534" s="52" t="s">
        <v>705</v>
      </c>
      <c r="C534" s="52"/>
      <c r="D534" s="15" t="s">
        <v>860</v>
      </c>
      <c r="E534" s="6" t="s">
        <v>4692</v>
      </c>
      <c r="F534" s="6"/>
      <c r="G534" s="58" t="s">
        <v>859</v>
      </c>
      <c r="H534" s="56">
        <v>82113</v>
      </c>
      <c r="I534" t="s">
        <v>4299</v>
      </c>
    </row>
    <row r="535" spans="1:9" ht="15.75" customHeight="1" x14ac:dyDescent="0.25">
      <c r="A535" s="171">
        <v>144</v>
      </c>
      <c r="B535" s="17">
        <v>1003</v>
      </c>
      <c r="C535" s="54" t="s">
        <v>1148</v>
      </c>
      <c r="D535" s="196" t="s">
        <v>4340</v>
      </c>
      <c r="E535" s="196"/>
      <c r="F535" s="196"/>
      <c r="G535" s="54" t="s">
        <v>4341</v>
      </c>
      <c r="H535" s="197"/>
      <c r="I535" s="198" t="s">
        <v>4342</v>
      </c>
    </row>
    <row r="536" spans="1:9" ht="15.75" customHeight="1" x14ac:dyDescent="0.25">
      <c r="A536" s="171">
        <v>160</v>
      </c>
      <c r="B536" s="17">
        <v>202</v>
      </c>
      <c r="C536" s="54" t="s">
        <v>697</v>
      </c>
      <c r="D536" s="54" t="s">
        <v>4343</v>
      </c>
      <c r="E536" s="54"/>
      <c r="F536" s="54"/>
      <c r="G536" s="54" t="s">
        <v>4344</v>
      </c>
      <c r="H536" s="197"/>
      <c r="I536" s="199" t="s">
        <v>4342</v>
      </c>
    </row>
    <row r="537" spans="1:9" ht="15.75" customHeight="1" x14ac:dyDescent="0.25">
      <c r="A537" s="171">
        <v>145</v>
      </c>
      <c r="B537" s="17">
        <v>1004</v>
      </c>
      <c r="C537" s="54" t="s">
        <v>1148</v>
      </c>
      <c r="D537" s="196" t="s">
        <v>4345</v>
      </c>
      <c r="E537" s="196"/>
      <c r="F537" s="196"/>
      <c r="G537" s="54" t="s">
        <v>4346</v>
      </c>
      <c r="H537" s="197"/>
      <c r="I537" s="200" t="s">
        <v>4342</v>
      </c>
    </row>
    <row r="538" spans="1:9" ht="15.75" customHeight="1" x14ac:dyDescent="0.25">
      <c r="A538" s="171">
        <v>161</v>
      </c>
      <c r="B538" s="17">
        <v>203</v>
      </c>
      <c r="C538" s="54" t="s">
        <v>697</v>
      </c>
      <c r="D538" s="54" t="s">
        <v>4347</v>
      </c>
      <c r="E538" s="54"/>
      <c r="F538" s="54"/>
      <c r="G538" s="54" t="s">
        <v>4348</v>
      </c>
      <c r="H538" s="197"/>
      <c r="I538" s="200" t="s">
        <v>4342</v>
      </c>
    </row>
    <row r="539" spans="1:9" ht="15.75" customHeight="1" x14ac:dyDescent="0.25">
      <c r="A539" s="171">
        <v>256</v>
      </c>
      <c r="B539" s="17"/>
      <c r="C539" s="54"/>
      <c r="D539" s="196" t="s">
        <v>4349</v>
      </c>
      <c r="E539" s="196"/>
      <c r="F539" s="196"/>
      <c r="G539" s="54"/>
      <c r="H539" s="197"/>
      <c r="I539" s="200" t="s">
        <v>4342</v>
      </c>
    </row>
    <row r="540" spans="1:9" ht="15.75" customHeight="1" x14ac:dyDescent="0.25">
      <c r="A540" s="52"/>
      <c r="B540" s="52"/>
      <c r="C540" s="59"/>
      <c r="D540" s="59"/>
      <c r="E540" s="52"/>
      <c r="F540" s="52"/>
      <c r="G540" s="59"/>
      <c r="H540" s="56"/>
    </row>
    <row r="541" spans="1:9" ht="15.75" customHeight="1" x14ac:dyDescent="0.25">
      <c r="A541" s="52"/>
      <c r="B541" s="52"/>
      <c r="C541" s="59"/>
      <c r="D541" s="59"/>
      <c r="E541" s="52"/>
      <c r="F541" s="52"/>
      <c r="G541" s="59"/>
      <c r="H541" s="56"/>
    </row>
    <row r="542" spans="1:9" ht="15.75" customHeight="1" x14ac:dyDescent="0.25">
      <c r="A542" s="52"/>
      <c r="B542" s="52"/>
      <c r="C542" s="59"/>
      <c r="D542" s="59"/>
      <c r="E542" s="52"/>
      <c r="F542" s="52"/>
      <c r="G542" s="59"/>
      <c r="H542" s="56"/>
    </row>
    <row r="543" spans="1:9" ht="15.75" customHeight="1" x14ac:dyDescent="0.25">
      <c r="A543" s="52"/>
      <c r="B543" s="52"/>
      <c r="C543" s="59"/>
      <c r="D543" s="59"/>
      <c r="E543" s="52"/>
      <c r="F543" s="52"/>
      <c r="G543" s="59"/>
      <c r="H543" s="56"/>
    </row>
    <row r="544" spans="1:9" ht="15.75" customHeight="1" x14ac:dyDescent="0.25">
      <c r="A544" s="52"/>
      <c r="B544" s="52"/>
      <c r="C544" s="59"/>
      <c r="D544" s="59"/>
      <c r="E544" s="52"/>
      <c r="F544" s="52"/>
      <c r="G544" s="59"/>
      <c r="H544" s="56"/>
    </row>
    <row r="545" spans="1:8" ht="15.75" customHeight="1" x14ac:dyDescent="0.25">
      <c r="A545" s="52"/>
      <c r="B545" s="52"/>
      <c r="C545" s="59"/>
      <c r="D545" s="59"/>
      <c r="E545" s="52"/>
      <c r="F545" s="52"/>
      <c r="G545" s="59"/>
      <c r="H545" s="56"/>
    </row>
    <row r="546" spans="1:8" ht="15.75" customHeight="1" x14ac:dyDescent="0.25">
      <c r="A546" s="52"/>
      <c r="B546" s="52"/>
      <c r="C546" s="59"/>
      <c r="D546" s="59"/>
      <c r="E546" s="52"/>
      <c r="F546" s="52"/>
      <c r="G546" s="59"/>
      <c r="H546" s="56"/>
    </row>
    <row r="547" spans="1:8" ht="15.75" customHeight="1" x14ac:dyDescent="0.25">
      <c r="A547" s="52"/>
      <c r="B547" s="52"/>
      <c r="C547" s="59"/>
      <c r="D547" s="59"/>
      <c r="E547" s="52"/>
      <c r="F547" s="52"/>
      <c r="G547" s="59"/>
      <c r="H547" s="56"/>
    </row>
    <row r="548" spans="1:8" ht="15.75" customHeight="1" x14ac:dyDescent="0.25">
      <c r="A548" s="52"/>
      <c r="B548" s="52"/>
      <c r="C548" s="59"/>
      <c r="D548" s="59"/>
      <c r="E548" s="52"/>
      <c r="F548" s="52"/>
      <c r="G548" s="59"/>
      <c r="H548" s="56"/>
    </row>
    <row r="549" spans="1:8" ht="15.75" customHeight="1" x14ac:dyDescent="0.25">
      <c r="A549" s="52"/>
      <c r="B549" s="52"/>
      <c r="C549" s="59"/>
      <c r="D549" s="59"/>
      <c r="E549" s="52"/>
      <c r="F549" s="52"/>
      <c r="G549" s="59"/>
      <c r="H549" s="56"/>
    </row>
    <row r="550" spans="1:8" ht="15.75" customHeight="1" x14ac:dyDescent="0.25">
      <c r="A550" s="52"/>
      <c r="B550" s="52"/>
      <c r="C550" s="59"/>
      <c r="D550" s="59"/>
      <c r="E550" s="52"/>
      <c r="F550" s="52"/>
      <c r="G550" s="59"/>
      <c r="H550" s="56"/>
    </row>
    <row r="551" spans="1:8" ht="15.75" customHeight="1" x14ac:dyDescent="0.25">
      <c r="A551" s="52"/>
      <c r="B551" s="52"/>
      <c r="C551" s="59"/>
      <c r="D551" s="59"/>
      <c r="E551" s="52"/>
      <c r="F551" s="52"/>
      <c r="G551" s="59"/>
      <c r="H551" s="56"/>
    </row>
    <row r="552" spans="1:8" ht="15.75" customHeight="1" x14ac:dyDescent="0.25">
      <c r="A552" s="52"/>
      <c r="B552" s="52"/>
      <c r="C552" s="59"/>
      <c r="D552" s="59"/>
      <c r="E552" s="52"/>
      <c r="F552" s="52"/>
      <c r="G552" s="59"/>
      <c r="H552" s="56"/>
    </row>
    <row r="553" spans="1:8" ht="15.75" customHeight="1" x14ac:dyDescent="0.25">
      <c r="A553" s="52"/>
      <c r="B553" s="52"/>
      <c r="C553" s="59"/>
      <c r="D553" s="59"/>
      <c r="E553" s="52"/>
      <c r="F553" s="52"/>
      <c r="G553" s="59"/>
      <c r="H553" s="56"/>
    </row>
    <row r="554" spans="1:8" ht="15.75" customHeight="1" x14ac:dyDescent="0.25">
      <c r="A554" s="52"/>
      <c r="B554" s="52"/>
      <c r="C554" s="59"/>
      <c r="D554" s="59"/>
      <c r="E554" s="52"/>
      <c r="F554" s="52"/>
      <c r="G554" s="59"/>
      <c r="H554" s="56"/>
    </row>
    <row r="555" spans="1:8" ht="15.75" customHeight="1" x14ac:dyDescent="0.25">
      <c r="A555" s="52"/>
      <c r="B555" s="52"/>
      <c r="C555" s="59"/>
      <c r="D555" s="59"/>
      <c r="E555" s="52"/>
      <c r="F555" s="52"/>
      <c r="G555" s="59"/>
      <c r="H555" s="56"/>
    </row>
    <row r="556" spans="1:8" ht="15.75" customHeight="1" x14ac:dyDescent="0.25">
      <c r="A556" s="52"/>
      <c r="B556" s="52"/>
      <c r="C556" s="59"/>
      <c r="D556" s="59"/>
      <c r="E556" s="52"/>
      <c r="F556" s="52"/>
      <c r="G556" s="59"/>
      <c r="H556" s="56"/>
    </row>
    <row r="557" spans="1:8" ht="15.75" customHeight="1" x14ac:dyDescent="0.25">
      <c r="A557" s="52"/>
      <c r="B557" s="52"/>
      <c r="C557" s="59"/>
      <c r="D557" s="59"/>
      <c r="E557" s="52"/>
      <c r="F557" s="52"/>
      <c r="G557" s="59"/>
      <c r="H557" s="56"/>
    </row>
    <row r="558" spans="1:8" ht="15.75" customHeight="1" x14ac:dyDescent="0.25">
      <c r="A558" s="52"/>
      <c r="B558" s="52"/>
      <c r="C558" s="59"/>
      <c r="D558" s="59"/>
      <c r="E558" s="52"/>
      <c r="F558" s="52"/>
      <c r="G558" s="59"/>
      <c r="H558" s="56"/>
    </row>
    <row r="559" spans="1:8" ht="15.75" customHeight="1" x14ac:dyDescent="0.25">
      <c r="A559" s="52"/>
      <c r="B559" s="52"/>
      <c r="C559" s="59"/>
      <c r="D559" s="59"/>
      <c r="E559" s="52"/>
      <c r="F559" s="52"/>
      <c r="G559" s="59"/>
      <c r="H559" s="56"/>
    </row>
    <row r="560" spans="1:8" ht="15.75" customHeight="1" x14ac:dyDescent="0.25">
      <c r="A560" s="52"/>
      <c r="B560" s="52"/>
      <c r="C560" s="59"/>
      <c r="D560" s="59"/>
      <c r="E560" s="52"/>
      <c r="F560" s="52"/>
      <c r="G560" s="59"/>
      <c r="H560" s="56"/>
    </row>
    <row r="561" spans="1:8" ht="15.75" customHeight="1" x14ac:dyDescent="0.25">
      <c r="A561" s="52"/>
      <c r="B561" s="52"/>
      <c r="C561" s="59"/>
      <c r="D561" s="59"/>
      <c r="E561" s="52"/>
      <c r="F561" s="52"/>
      <c r="G561" s="59"/>
      <c r="H561" s="56"/>
    </row>
    <row r="562" spans="1:8" ht="15.75" customHeight="1" x14ac:dyDescent="0.25">
      <c r="A562" s="52"/>
      <c r="B562" s="52"/>
      <c r="C562" s="59"/>
      <c r="D562" s="59"/>
      <c r="E562" s="52"/>
      <c r="F562" s="52"/>
      <c r="G562" s="59"/>
      <c r="H562" s="56"/>
    </row>
    <row r="563" spans="1:8" ht="15.75" customHeight="1" x14ac:dyDescent="0.25">
      <c r="A563" s="52"/>
      <c r="B563" s="52"/>
      <c r="C563" s="59"/>
      <c r="D563" s="59"/>
      <c r="E563" s="52"/>
      <c r="F563" s="52"/>
      <c r="G563" s="59"/>
      <c r="H563" s="56"/>
    </row>
    <row r="564" spans="1:8" ht="15.75" customHeight="1" x14ac:dyDescent="0.25">
      <c r="A564" s="52"/>
      <c r="B564" s="52"/>
      <c r="C564" s="59"/>
      <c r="D564" s="59"/>
      <c r="E564" s="52"/>
      <c r="F564" s="52"/>
      <c r="G564" s="59"/>
      <c r="H564" s="56"/>
    </row>
    <row r="565" spans="1:8" ht="15.75" customHeight="1" x14ac:dyDescent="0.25">
      <c r="A565" s="52"/>
      <c r="B565" s="52"/>
      <c r="C565" s="59"/>
      <c r="D565" s="59"/>
      <c r="E565" s="52"/>
      <c r="F565" s="52"/>
      <c r="G565" s="59"/>
      <c r="H565" s="56"/>
    </row>
    <row r="566" spans="1:8" ht="15.75" customHeight="1" x14ac:dyDescent="0.25">
      <c r="A566" s="52"/>
      <c r="B566" s="52"/>
      <c r="C566" s="59"/>
      <c r="D566" s="59"/>
      <c r="E566" s="52"/>
      <c r="F566" s="52"/>
      <c r="G566" s="59"/>
      <c r="H566" s="56"/>
    </row>
    <row r="567" spans="1:8" ht="15.75" customHeight="1" x14ac:dyDescent="0.25">
      <c r="A567" s="52"/>
      <c r="B567" s="52"/>
      <c r="C567" s="59"/>
      <c r="D567" s="59"/>
      <c r="E567" s="52"/>
      <c r="F567" s="52"/>
      <c r="G567" s="59"/>
      <c r="H567" s="56"/>
    </row>
    <row r="568" spans="1:8" ht="15.75" customHeight="1" x14ac:dyDescent="0.25">
      <c r="A568" s="52"/>
      <c r="B568" s="52"/>
      <c r="C568" s="59"/>
      <c r="D568" s="59"/>
      <c r="E568" s="52"/>
      <c r="F568" s="52"/>
      <c r="G568" s="59"/>
      <c r="H568" s="56"/>
    </row>
    <row r="569" spans="1:8" ht="15.75" customHeight="1" x14ac:dyDescent="0.25">
      <c r="A569" s="52"/>
      <c r="B569" s="52"/>
      <c r="C569" s="59"/>
      <c r="D569" s="59"/>
      <c r="E569" s="52"/>
      <c r="F569" s="52"/>
      <c r="G569" s="59"/>
      <c r="H569" s="56"/>
    </row>
    <row r="570" spans="1:8" ht="15.75" customHeight="1" x14ac:dyDescent="0.25">
      <c r="A570" s="52"/>
      <c r="B570" s="52"/>
      <c r="C570" s="59"/>
      <c r="D570" s="59"/>
      <c r="E570" s="52"/>
      <c r="F570" s="52"/>
      <c r="G570" s="59"/>
      <c r="H570" s="56"/>
    </row>
    <row r="571" spans="1:8" ht="15.75" customHeight="1" x14ac:dyDescent="0.25">
      <c r="A571" s="52"/>
      <c r="B571" s="52"/>
      <c r="C571" s="59"/>
      <c r="D571" s="59"/>
      <c r="E571" s="52"/>
      <c r="F571" s="52"/>
      <c r="G571" s="59"/>
      <c r="H571" s="56"/>
    </row>
    <row r="572" spans="1:8" ht="15.75" customHeight="1" x14ac:dyDescent="0.25">
      <c r="A572" s="52"/>
      <c r="B572" s="52"/>
      <c r="C572" s="59"/>
      <c r="D572" s="59"/>
      <c r="E572" s="52"/>
      <c r="F572" s="52"/>
      <c r="G572" s="59"/>
      <c r="H572" s="56"/>
    </row>
    <row r="573" spans="1:8" ht="15.75" customHeight="1" x14ac:dyDescent="0.25">
      <c r="A573" s="52"/>
      <c r="B573" s="52"/>
      <c r="C573" s="59"/>
      <c r="D573" s="59"/>
      <c r="E573" s="52"/>
      <c r="F573" s="52"/>
      <c r="G573" s="59"/>
      <c r="H573" s="56"/>
    </row>
    <row r="574" spans="1:8" ht="15.75" customHeight="1" x14ac:dyDescent="0.25">
      <c r="A574" s="52"/>
      <c r="B574" s="52"/>
      <c r="C574" s="59"/>
      <c r="D574" s="59"/>
      <c r="E574" s="52"/>
      <c r="F574" s="52"/>
      <c r="G574" s="59"/>
      <c r="H574" s="56"/>
    </row>
    <row r="575" spans="1:8" ht="15.75" customHeight="1" x14ac:dyDescent="0.25">
      <c r="A575" s="52"/>
      <c r="B575" s="52"/>
      <c r="C575" s="59"/>
      <c r="D575" s="59"/>
      <c r="E575" s="52"/>
      <c r="F575" s="52"/>
      <c r="G575" s="59"/>
      <c r="H575" s="56"/>
    </row>
    <row r="576" spans="1:8" ht="15.75" customHeight="1" x14ac:dyDescent="0.25">
      <c r="A576" s="52"/>
      <c r="B576" s="52"/>
      <c r="C576" s="59"/>
      <c r="D576" s="59"/>
      <c r="E576" s="52"/>
      <c r="F576" s="52"/>
      <c r="G576" s="59"/>
      <c r="H576" s="56"/>
    </row>
    <row r="577" spans="1:8" ht="15.75" customHeight="1" x14ac:dyDescent="0.25">
      <c r="A577" s="52"/>
      <c r="B577" s="52"/>
      <c r="C577" s="59"/>
      <c r="D577" s="59"/>
      <c r="E577" s="52"/>
      <c r="F577" s="52"/>
      <c r="G577" s="59"/>
      <c r="H577" s="56"/>
    </row>
    <row r="578" spans="1:8" ht="15.75" customHeight="1" x14ac:dyDescent="0.25">
      <c r="A578" s="52"/>
      <c r="B578" s="52"/>
      <c r="C578" s="59"/>
      <c r="D578" s="59"/>
      <c r="E578" s="52"/>
      <c r="F578" s="52"/>
      <c r="G578" s="59"/>
      <c r="H578" s="56"/>
    </row>
    <row r="579" spans="1:8" ht="15.75" customHeight="1" x14ac:dyDescent="0.25">
      <c r="A579" s="52"/>
      <c r="B579" s="52"/>
      <c r="C579" s="59"/>
      <c r="D579" s="59"/>
      <c r="E579" s="52"/>
      <c r="F579" s="52"/>
      <c r="G579" s="59"/>
      <c r="H579" s="56"/>
    </row>
    <row r="580" spans="1:8" ht="15.75" customHeight="1" x14ac:dyDescent="0.25">
      <c r="A580" s="52"/>
      <c r="B580" s="52"/>
      <c r="C580" s="59"/>
      <c r="D580" s="59"/>
      <c r="E580" s="52"/>
      <c r="F580" s="52"/>
      <c r="G580" s="59"/>
      <c r="H580" s="56"/>
    </row>
    <row r="581" spans="1:8" ht="15.75" customHeight="1" x14ac:dyDescent="0.25">
      <c r="A581" s="52"/>
      <c r="B581" s="52"/>
      <c r="C581" s="59"/>
      <c r="D581" s="59"/>
      <c r="E581" s="52"/>
      <c r="F581" s="52"/>
      <c r="G581" s="59"/>
      <c r="H581" s="56"/>
    </row>
    <row r="582" spans="1:8" ht="15.75" customHeight="1" x14ac:dyDescent="0.25">
      <c r="A582" s="52"/>
      <c r="B582" s="52"/>
      <c r="C582" s="59"/>
      <c r="D582" s="59"/>
      <c r="E582" s="52"/>
      <c r="F582" s="52"/>
      <c r="G582" s="59"/>
      <c r="H582" s="56"/>
    </row>
    <row r="583" spans="1:8" ht="15.75" customHeight="1" x14ac:dyDescent="0.25">
      <c r="A583" s="52"/>
      <c r="B583" s="52"/>
      <c r="C583" s="59"/>
      <c r="D583" s="59"/>
      <c r="E583" s="52"/>
      <c r="F583" s="52"/>
      <c r="G583" s="59"/>
      <c r="H583" s="56"/>
    </row>
    <row r="584" spans="1:8" ht="15.75" customHeight="1" x14ac:dyDescent="0.25">
      <c r="A584" s="52"/>
      <c r="B584" s="52"/>
      <c r="C584" s="59"/>
      <c r="D584" s="59"/>
      <c r="E584" s="52"/>
      <c r="F584" s="52"/>
      <c r="G584" s="59"/>
      <c r="H584" s="56"/>
    </row>
    <row r="585" spans="1:8" ht="15.75" customHeight="1" x14ac:dyDescent="0.25">
      <c r="A585" s="52"/>
      <c r="B585" s="52"/>
      <c r="C585" s="59"/>
      <c r="D585" s="59"/>
      <c r="E585" s="52"/>
      <c r="F585" s="52"/>
      <c r="G585" s="59"/>
      <c r="H585" s="56"/>
    </row>
    <row r="586" spans="1:8" ht="15.75" customHeight="1" x14ac:dyDescent="0.25">
      <c r="A586" s="52"/>
      <c r="B586" s="52"/>
      <c r="C586" s="59"/>
      <c r="D586" s="59"/>
      <c r="E586" s="52"/>
      <c r="F586" s="52"/>
      <c r="G586" s="59"/>
      <c r="H586" s="56"/>
    </row>
    <row r="587" spans="1:8" ht="15.75" customHeight="1" x14ac:dyDescent="0.25">
      <c r="A587" s="52"/>
      <c r="B587" s="52"/>
      <c r="C587" s="59"/>
      <c r="D587" s="59"/>
      <c r="E587" s="52"/>
      <c r="F587" s="52"/>
      <c r="G587" s="59"/>
      <c r="H587" s="56"/>
    </row>
    <row r="588" spans="1:8" ht="15.75" customHeight="1" x14ac:dyDescent="0.25">
      <c r="A588" s="52"/>
      <c r="B588" s="52"/>
      <c r="C588" s="59"/>
      <c r="D588" s="59"/>
      <c r="E588" s="52"/>
      <c r="F588" s="52"/>
      <c r="G588" s="59"/>
      <c r="H588" s="56"/>
    </row>
    <row r="589" spans="1:8" ht="15.75" customHeight="1" x14ac:dyDescent="0.25">
      <c r="A589" s="52"/>
      <c r="B589" s="52"/>
      <c r="C589" s="59"/>
      <c r="D589" s="59"/>
      <c r="E589" s="52"/>
      <c r="F589" s="52"/>
      <c r="G589" s="59"/>
      <c r="H589" s="56"/>
    </row>
    <row r="590" spans="1:8" ht="15.75" customHeight="1" x14ac:dyDescent="0.25">
      <c r="A590" s="52"/>
      <c r="B590" s="52"/>
      <c r="C590" s="59"/>
      <c r="D590" s="59"/>
      <c r="E590" s="52"/>
      <c r="F590" s="52"/>
      <c r="G590" s="59"/>
      <c r="H590" s="56"/>
    </row>
    <row r="591" spans="1:8" ht="15.75" customHeight="1" x14ac:dyDescent="0.25">
      <c r="A591" s="52"/>
      <c r="B591" s="52"/>
      <c r="C591" s="59"/>
      <c r="D591" s="59"/>
      <c r="E591" s="52"/>
      <c r="F591" s="52"/>
      <c r="G591" s="59"/>
      <c r="H591" s="56"/>
    </row>
    <row r="592" spans="1:8" ht="15.75" customHeight="1" x14ac:dyDescent="0.25">
      <c r="A592" s="52"/>
      <c r="B592" s="52"/>
      <c r="C592" s="59"/>
      <c r="D592" s="59"/>
      <c r="E592" s="52"/>
      <c r="F592" s="52"/>
      <c r="G592" s="59"/>
      <c r="H592" s="56"/>
    </row>
    <row r="593" spans="1:8" ht="15.75" customHeight="1" x14ac:dyDescent="0.25">
      <c r="A593" s="52"/>
      <c r="B593" s="52"/>
      <c r="C593" s="59"/>
      <c r="D593" s="59"/>
      <c r="E593" s="52"/>
      <c r="F593" s="52"/>
      <c r="G593" s="59"/>
      <c r="H593" s="56"/>
    </row>
    <row r="594" spans="1:8" ht="15.75" customHeight="1" x14ac:dyDescent="0.25">
      <c r="A594" s="52"/>
      <c r="B594" s="52"/>
      <c r="C594" s="59"/>
      <c r="D594" s="59"/>
      <c r="E594" s="52"/>
      <c r="F594" s="52"/>
      <c r="G594" s="59"/>
      <c r="H594" s="56"/>
    </row>
    <row r="595" spans="1:8" ht="15.75" customHeight="1" x14ac:dyDescent="0.25">
      <c r="A595" s="52"/>
      <c r="B595" s="52"/>
      <c r="C595" s="59"/>
      <c r="D595" s="59"/>
      <c r="E595" s="52"/>
      <c r="F595" s="52"/>
      <c r="G595" s="59"/>
      <c r="H595" s="56"/>
    </row>
    <row r="596" spans="1:8" ht="15.75" customHeight="1" x14ac:dyDescent="0.25">
      <c r="A596" s="52"/>
      <c r="B596" s="52"/>
      <c r="C596" s="59"/>
      <c r="D596" s="59"/>
      <c r="E596" s="52"/>
      <c r="F596" s="52"/>
      <c r="G596" s="59"/>
      <c r="H596" s="56"/>
    </row>
    <row r="597" spans="1:8" ht="15.75" customHeight="1" x14ac:dyDescent="0.25">
      <c r="A597" s="52"/>
      <c r="B597" s="52"/>
      <c r="C597" s="59"/>
      <c r="D597" s="59"/>
      <c r="E597" s="52"/>
      <c r="F597" s="52"/>
      <c r="G597" s="59"/>
      <c r="H597" s="56"/>
    </row>
    <row r="598" spans="1:8" ht="15.75" customHeight="1" x14ac:dyDescent="0.25">
      <c r="A598" s="52"/>
      <c r="B598" s="52"/>
      <c r="C598" s="59"/>
      <c r="D598" s="59"/>
      <c r="E598" s="52"/>
      <c r="F598" s="52"/>
      <c r="G598" s="59"/>
      <c r="H598" s="56"/>
    </row>
    <row r="599" spans="1:8" ht="15.75" customHeight="1" x14ac:dyDescent="0.25">
      <c r="A599" s="52"/>
      <c r="B599" s="52"/>
      <c r="C599" s="59"/>
      <c r="D599" s="59"/>
      <c r="E599" s="52"/>
      <c r="F599" s="52"/>
      <c r="G599" s="59"/>
      <c r="H599" s="56"/>
    </row>
    <row r="600" spans="1:8" ht="15.75" customHeight="1" x14ac:dyDescent="0.25">
      <c r="A600" s="52"/>
      <c r="B600" s="52"/>
      <c r="C600" s="59"/>
      <c r="D600" s="59"/>
      <c r="E600" s="52"/>
      <c r="F600" s="52"/>
      <c r="G600" s="59"/>
      <c r="H600" s="56"/>
    </row>
    <row r="601" spans="1:8" ht="15.75" customHeight="1" x14ac:dyDescent="0.25">
      <c r="A601" s="52"/>
      <c r="B601" s="52"/>
      <c r="C601" s="59"/>
      <c r="D601" s="59"/>
      <c r="E601" s="52"/>
      <c r="F601" s="52"/>
      <c r="G601" s="59"/>
      <c r="H601" s="56"/>
    </row>
    <row r="602" spans="1:8" ht="15.75" customHeight="1" x14ac:dyDescent="0.25">
      <c r="A602" s="52"/>
      <c r="B602" s="52"/>
      <c r="C602" s="59"/>
      <c r="D602" s="59"/>
      <c r="E602" s="52"/>
      <c r="F602" s="52"/>
      <c r="G602" s="59"/>
      <c r="H602" s="56"/>
    </row>
    <row r="603" spans="1:8" ht="15.75" customHeight="1" x14ac:dyDescent="0.25">
      <c r="A603" s="52"/>
      <c r="B603" s="52"/>
      <c r="C603" s="59"/>
      <c r="D603" s="59"/>
      <c r="E603" s="52"/>
      <c r="F603" s="52"/>
      <c r="G603" s="59"/>
      <c r="H603" s="56"/>
    </row>
    <row r="604" spans="1:8" ht="15.75" customHeight="1" x14ac:dyDescent="0.25">
      <c r="A604" s="52"/>
      <c r="B604" s="52"/>
      <c r="C604" s="59"/>
      <c r="D604" s="59"/>
      <c r="E604" s="52"/>
      <c r="F604" s="52"/>
      <c r="G604" s="59"/>
      <c r="H604" s="56"/>
    </row>
    <row r="605" spans="1:8" ht="15.75" customHeight="1" x14ac:dyDescent="0.25">
      <c r="A605" s="52"/>
      <c r="B605" s="52"/>
      <c r="C605" s="59"/>
      <c r="D605" s="59"/>
      <c r="E605" s="52"/>
      <c r="F605" s="52"/>
      <c r="G605" s="59"/>
      <c r="H605" s="56"/>
    </row>
    <row r="606" spans="1:8" ht="15.75" customHeight="1" x14ac:dyDescent="0.25">
      <c r="A606" s="52"/>
      <c r="B606" s="52"/>
      <c r="C606" s="59"/>
      <c r="D606" s="59"/>
      <c r="E606" s="52"/>
      <c r="F606" s="52"/>
      <c r="G606" s="59"/>
      <c r="H606" s="56"/>
    </row>
    <row r="607" spans="1:8" ht="15.75" customHeight="1" x14ac:dyDescent="0.25">
      <c r="A607" s="52"/>
      <c r="B607" s="52"/>
      <c r="C607" s="59"/>
      <c r="D607" s="59"/>
      <c r="E607" s="52"/>
      <c r="F607" s="52"/>
      <c r="G607" s="59"/>
      <c r="H607" s="56"/>
    </row>
    <row r="608" spans="1:8" ht="15.75" customHeight="1" x14ac:dyDescent="0.25">
      <c r="A608" s="52"/>
      <c r="B608" s="52"/>
      <c r="C608" s="59"/>
      <c r="D608" s="59"/>
      <c r="E608" s="52"/>
      <c r="F608" s="52"/>
      <c r="G608" s="59"/>
      <c r="H608" s="56"/>
    </row>
    <row r="609" spans="1:8" ht="15.75" customHeight="1" x14ac:dyDescent="0.25">
      <c r="A609" s="52"/>
      <c r="B609" s="52"/>
      <c r="C609" s="59"/>
      <c r="D609" s="59"/>
      <c r="E609" s="52"/>
      <c r="F609" s="52"/>
      <c r="G609" s="59"/>
      <c r="H609" s="56"/>
    </row>
    <row r="610" spans="1:8" ht="15.75" customHeight="1" x14ac:dyDescent="0.25">
      <c r="A610" s="52"/>
      <c r="B610" s="52"/>
      <c r="C610" s="59"/>
      <c r="D610" s="59"/>
      <c r="E610" s="52"/>
      <c r="F610" s="52"/>
      <c r="G610" s="59"/>
      <c r="H610" s="56"/>
    </row>
    <row r="611" spans="1:8" ht="15.75" customHeight="1" x14ac:dyDescent="0.25">
      <c r="A611" s="52"/>
      <c r="B611" s="52"/>
      <c r="C611" s="59"/>
      <c r="D611" s="59"/>
      <c r="E611" s="52"/>
      <c r="F611" s="52"/>
      <c r="G611" s="59"/>
      <c r="H611" s="56"/>
    </row>
    <row r="612" spans="1:8" ht="15.75" customHeight="1" x14ac:dyDescent="0.25">
      <c r="A612" s="52"/>
      <c r="B612" s="52"/>
      <c r="C612" s="59"/>
      <c r="D612" s="59"/>
      <c r="E612" s="52"/>
      <c r="F612" s="52"/>
      <c r="G612" s="59"/>
      <c r="H612" s="56"/>
    </row>
    <row r="613" spans="1:8" ht="15.75" customHeight="1" x14ac:dyDescent="0.25">
      <c r="A613" s="52"/>
      <c r="B613" s="52"/>
      <c r="C613" s="59"/>
      <c r="D613" s="59"/>
      <c r="E613" s="52"/>
      <c r="F613" s="52"/>
      <c r="G613" s="59"/>
      <c r="H613" s="56"/>
    </row>
    <row r="614" spans="1:8" ht="15.75" customHeight="1" x14ac:dyDescent="0.25">
      <c r="A614" s="52"/>
      <c r="B614" s="52"/>
      <c r="C614" s="59"/>
      <c r="D614" s="59"/>
      <c r="E614" s="52"/>
      <c r="F614" s="52"/>
      <c r="G614" s="59"/>
      <c r="H614" s="56"/>
    </row>
    <row r="615" spans="1:8" ht="15.75" customHeight="1" x14ac:dyDescent="0.25">
      <c r="A615" s="52"/>
      <c r="B615" s="52"/>
      <c r="C615" s="59"/>
      <c r="D615" s="59"/>
      <c r="E615" s="52"/>
      <c r="F615" s="52"/>
      <c r="G615" s="59"/>
      <c r="H615" s="56"/>
    </row>
    <row r="616" spans="1:8" ht="15.75" customHeight="1" x14ac:dyDescent="0.25">
      <c r="A616" s="52"/>
      <c r="B616" s="52"/>
      <c r="C616" s="59"/>
      <c r="D616" s="59"/>
      <c r="E616" s="52"/>
      <c r="F616" s="52"/>
      <c r="G616" s="59"/>
      <c r="H616" s="56"/>
    </row>
    <row r="617" spans="1:8" ht="15.75" customHeight="1" x14ac:dyDescent="0.25">
      <c r="A617" s="52"/>
      <c r="B617" s="52"/>
      <c r="C617" s="59"/>
      <c r="D617" s="59"/>
      <c r="E617" s="52"/>
      <c r="F617" s="52"/>
      <c r="G617" s="59"/>
      <c r="H617" s="56"/>
    </row>
    <row r="618" spans="1:8" ht="15.75" customHeight="1" x14ac:dyDescent="0.25">
      <c r="A618" s="52"/>
      <c r="B618" s="52"/>
      <c r="C618" s="59"/>
      <c r="D618" s="59"/>
      <c r="E618" s="52"/>
      <c r="F618" s="52"/>
      <c r="G618" s="59"/>
      <c r="H618" s="56"/>
    </row>
    <row r="619" spans="1:8" ht="15.75" customHeight="1" x14ac:dyDescent="0.25">
      <c r="A619" s="52"/>
      <c r="B619" s="52"/>
      <c r="C619" s="59"/>
      <c r="D619" s="59"/>
      <c r="E619" s="52"/>
      <c r="F619" s="52"/>
      <c r="G619" s="59"/>
      <c r="H619" s="56"/>
    </row>
    <row r="620" spans="1:8" ht="15.75" customHeight="1" x14ac:dyDescent="0.25">
      <c r="A620" s="52"/>
      <c r="B620" s="52"/>
      <c r="C620" s="59"/>
      <c r="D620" s="59"/>
      <c r="E620" s="52"/>
      <c r="F620" s="52"/>
      <c r="G620" s="59"/>
      <c r="H620" s="56"/>
    </row>
    <row r="621" spans="1:8" ht="15.75" customHeight="1" x14ac:dyDescent="0.25">
      <c r="A621" s="52"/>
      <c r="B621" s="52"/>
      <c r="C621" s="59"/>
      <c r="D621" s="59"/>
      <c r="E621" s="52"/>
      <c r="F621" s="52"/>
      <c r="G621" s="59"/>
      <c r="H621" s="56"/>
    </row>
    <row r="622" spans="1:8" ht="15.75" customHeight="1" x14ac:dyDescent="0.25">
      <c r="A622" s="52"/>
      <c r="B622" s="52"/>
      <c r="C622" s="59"/>
      <c r="D622" s="59"/>
      <c r="E622" s="52"/>
      <c r="F622" s="52"/>
      <c r="G622" s="59"/>
      <c r="H622" s="56"/>
    </row>
    <row r="623" spans="1:8" ht="15.75" customHeight="1" x14ac:dyDescent="0.25">
      <c r="A623" s="52"/>
      <c r="B623" s="52"/>
      <c r="C623" s="59"/>
      <c r="D623" s="59"/>
      <c r="E623" s="52"/>
      <c r="F623" s="52"/>
      <c r="G623" s="59"/>
      <c r="H623" s="56"/>
    </row>
    <row r="624" spans="1:8" ht="15.75" customHeight="1" x14ac:dyDescent="0.25">
      <c r="A624" s="52"/>
      <c r="B624" s="52"/>
      <c r="C624" s="59"/>
      <c r="D624" s="59"/>
      <c r="E624" s="52"/>
      <c r="F624" s="52"/>
      <c r="G624" s="59"/>
      <c r="H624" s="56"/>
    </row>
    <row r="625" spans="1:8" ht="15.75" customHeight="1" x14ac:dyDescent="0.25">
      <c r="A625" s="52"/>
      <c r="B625" s="52"/>
      <c r="C625" s="59"/>
      <c r="D625" s="59"/>
      <c r="E625" s="52"/>
      <c r="F625" s="52"/>
      <c r="G625" s="59"/>
      <c r="H625" s="56"/>
    </row>
    <row r="626" spans="1:8" ht="15.75" customHeight="1" x14ac:dyDescent="0.25">
      <c r="A626" s="52"/>
      <c r="B626" s="52"/>
      <c r="C626" s="59"/>
      <c r="D626" s="59"/>
      <c r="E626" s="52"/>
      <c r="F626" s="52"/>
      <c r="G626" s="59"/>
      <c r="H626" s="56"/>
    </row>
    <row r="627" spans="1:8" ht="15.75" customHeight="1" x14ac:dyDescent="0.25">
      <c r="A627" s="52"/>
      <c r="B627" s="52"/>
      <c r="C627" s="59"/>
      <c r="D627" s="59"/>
      <c r="E627" s="52"/>
      <c r="F627" s="52"/>
      <c r="G627" s="59"/>
      <c r="H627" s="56"/>
    </row>
    <row r="628" spans="1:8" ht="15.75" customHeight="1" x14ac:dyDescent="0.25">
      <c r="A628" s="52"/>
      <c r="B628" s="52"/>
      <c r="C628" s="59"/>
      <c r="D628" s="59"/>
      <c r="E628" s="52"/>
      <c r="F628" s="52"/>
      <c r="G628" s="59"/>
      <c r="H628" s="56"/>
    </row>
    <row r="629" spans="1:8" ht="15.75" customHeight="1" x14ac:dyDescent="0.25">
      <c r="A629" s="52"/>
      <c r="B629" s="52"/>
      <c r="C629" s="59"/>
      <c r="D629" s="59"/>
      <c r="E629" s="52"/>
      <c r="F629" s="52"/>
      <c r="G629" s="59"/>
      <c r="H629" s="56"/>
    </row>
    <row r="630" spans="1:8" ht="15.75" customHeight="1" x14ac:dyDescent="0.25">
      <c r="A630" s="52"/>
      <c r="B630" s="52"/>
      <c r="C630" s="59"/>
      <c r="D630" s="59"/>
      <c r="E630" s="52"/>
      <c r="F630" s="52"/>
      <c r="G630" s="59"/>
      <c r="H630" s="56"/>
    </row>
    <row r="631" spans="1:8" ht="15.75" customHeight="1" x14ac:dyDescent="0.25">
      <c r="A631" s="52"/>
      <c r="B631" s="52"/>
      <c r="C631" s="59"/>
      <c r="D631" s="59"/>
      <c r="E631" s="52"/>
      <c r="F631" s="52"/>
      <c r="G631" s="59"/>
      <c r="H631" s="56"/>
    </row>
    <row r="632" spans="1:8" ht="15.75" customHeight="1" x14ac:dyDescent="0.25">
      <c r="A632" s="52"/>
      <c r="B632" s="52"/>
      <c r="C632" s="59"/>
      <c r="D632" s="59"/>
      <c r="E632" s="52"/>
      <c r="F632" s="52"/>
      <c r="G632" s="59"/>
      <c r="H632" s="56"/>
    </row>
    <row r="633" spans="1:8" ht="15.75" customHeight="1" x14ac:dyDescent="0.25">
      <c r="A633" s="52"/>
      <c r="B633" s="52"/>
      <c r="C633" s="59"/>
      <c r="D633" s="59"/>
      <c r="E633" s="52"/>
      <c r="F633" s="52"/>
      <c r="G633" s="59"/>
      <c r="H633" s="56"/>
    </row>
    <row r="634" spans="1:8" ht="15.75" customHeight="1" x14ac:dyDescent="0.25">
      <c r="A634" s="52"/>
      <c r="B634" s="52"/>
      <c r="C634" s="59"/>
      <c r="D634" s="59"/>
      <c r="E634" s="52"/>
      <c r="F634" s="52"/>
      <c r="G634" s="59"/>
      <c r="H634" s="56"/>
    </row>
    <row r="635" spans="1:8" ht="15.75" customHeight="1" x14ac:dyDescent="0.25">
      <c r="A635" s="52"/>
      <c r="B635" s="52"/>
      <c r="C635" s="59"/>
      <c r="D635" s="59"/>
      <c r="E635" s="52"/>
      <c r="F635" s="52"/>
      <c r="G635" s="59"/>
      <c r="H635" s="56"/>
    </row>
    <row r="636" spans="1:8" ht="15.75" customHeight="1" x14ac:dyDescent="0.25">
      <c r="A636" s="52"/>
      <c r="B636" s="52"/>
      <c r="C636" s="59"/>
      <c r="D636" s="59"/>
      <c r="E636" s="52"/>
      <c r="F636" s="52"/>
      <c r="G636" s="59"/>
      <c r="H636" s="56"/>
    </row>
    <row r="637" spans="1:8" ht="15.75" customHeight="1" x14ac:dyDescent="0.25">
      <c r="A637" s="52"/>
      <c r="B637" s="52"/>
      <c r="C637" s="59"/>
      <c r="D637" s="59"/>
      <c r="E637" s="52"/>
      <c r="F637" s="52"/>
      <c r="G637" s="59"/>
      <c r="H637" s="56"/>
    </row>
    <row r="638" spans="1:8" ht="15.75" customHeight="1" x14ac:dyDescent="0.25">
      <c r="A638" s="52"/>
      <c r="B638" s="52"/>
      <c r="C638" s="59"/>
      <c r="D638" s="59"/>
      <c r="E638" s="52"/>
      <c r="F638" s="52"/>
      <c r="G638" s="59"/>
      <c r="H638" s="56"/>
    </row>
    <row r="639" spans="1:8" ht="15.75" customHeight="1" x14ac:dyDescent="0.25">
      <c r="A639" s="52"/>
      <c r="B639" s="52"/>
      <c r="C639" s="59"/>
      <c r="D639" s="59"/>
      <c r="E639" s="52"/>
      <c r="F639" s="52"/>
      <c r="G639" s="59"/>
      <c r="H639" s="56"/>
    </row>
    <row r="640" spans="1:8" ht="15.75" customHeight="1" x14ac:dyDescent="0.25">
      <c r="A640" s="52"/>
      <c r="B640" s="52"/>
      <c r="C640" s="59"/>
      <c r="D640" s="59"/>
      <c r="E640" s="52"/>
      <c r="F640" s="52"/>
      <c r="G640" s="59"/>
      <c r="H640" s="56"/>
    </row>
    <row r="641" spans="1:8" ht="15.75" customHeight="1" x14ac:dyDescent="0.25">
      <c r="A641" s="52"/>
      <c r="B641" s="52"/>
      <c r="C641" s="59"/>
      <c r="D641" s="59"/>
      <c r="E641" s="52"/>
      <c r="F641" s="52"/>
      <c r="G641" s="59"/>
      <c r="H641" s="56"/>
    </row>
    <row r="642" spans="1:8" ht="15.75" customHeight="1" x14ac:dyDescent="0.25">
      <c r="A642" s="52"/>
      <c r="B642" s="52"/>
      <c r="C642" s="59"/>
      <c r="D642" s="59"/>
      <c r="E642" s="52"/>
      <c r="F642" s="52"/>
      <c r="G642" s="59"/>
      <c r="H642" s="56"/>
    </row>
    <row r="643" spans="1:8" ht="15.75" customHeight="1" x14ac:dyDescent="0.25">
      <c r="A643" s="52"/>
      <c r="B643" s="52"/>
      <c r="C643" s="59"/>
      <c r="D643" s="59"/>
      <c r="E643" s="52"/>
      <c r="F643" s="52"/>
      <c r="G643" s="59"/>
      <c r="H643" s="56"/>
    </row>
    <row r="644" spans="1:8" ht="15.75" customHeight="1" x14ac:dyDescent="0.25">
      <c r="A644" s="52"/>
      <c r="B644" s="52"/>
      <c r="C644" s="59"/>
      <c r="D644" s="59"/>
      <c r="E644" s="52"/>
      <c r="F644" s="52"/>
      <c r="G644" s="59"/>
      <c r="H644" s="56"/>
    </row>
    <row r="645" spans="1:8" ht="15.75" customHeight="1" x14ac:dyDescent="0.25">
      <c r="A645" s="52"/>
      <c r="B645" s="52"/>
      <c r="C645" s="59"/>
      <c r="D645" s="59"/>
      <c r="E645" s="52"/>
      <c r="F645" s="52"/>
      <c r="G645" s="59"/>
      <c r="H645" s="56"/>
    </row>
    <row r="646" spans="1:8" ht="15.75" customHeight="1" x14ac:dyDescent="0.25">
      <c r="A646" s="52"/>
      <c r="B646" s="52"/>
      <c r="C646" s="59"/>
      <c r="D646" s="59"/>
      <c r="E646" s="52"/>
      <c r="F646" s="52"/>
      <c r="G646" s="59"/>
      <c r="H646" s="56"/>
    </row>
    <row r="647" spans="1:8" ht="15.75" customHeight="1" x14ac:dyDescent="0.25">
      <c r="A647" s="52"/>
      <c r="B647" s="52"/>
      <c r="C647" s="59"/>
      <c r="D647" s="59"/>
      <c r="E647" s="52"/>
      <c r="F647" s="52"/>
      <c r="G647" s="59"/>
      <c r="H647" s="56"/>
    </row>
    <row r="648" spans="1:8" ht="15.75" customHeight="1" x14ac:dyDescent="0.25">
      <c r="A648" s="52"/>
      <c r="B648" s="52"/>
      <c r="C648" s="59"/>
      <c r="D648" s="59"/>
      <c r="E648" s="52"/>
      <c r="F648" s="52"/>
      <c r="G648" s="59"/>
      <c r="H648" s="56"/>
    </row>
    <row r="649" spans="1:8" ht="15.75" customHeight="1" x14ac:dyDescent="0.25">
      <c r="A649" s="52"/>
      <c r="B649" s="52"/>
      <c r="C649" s="59"/>
      <c r="D649" s="59"/>
      <c r="E649" s="52"/>
      <c r="F649" s="52"/>
      <c r="G649" s="59"/>
      <c r="H649" s="56"/>
    </row>
    <row r="650" spans="1:8" ht="15.75" customHeight="1" x14ac:dyDescent="0.25">
      <c r="A650" s="52"/>
      <c r="B650" s="52"/>
      <c r="C650" s="59"/>
      <c r="D650" s="59"/>
      <c r="E650" s="52"/>
      <c r="F650" s="52"/>
      <c r="G650" s="59"/>
      <c r="H650" s="56"/>
    </row>
    <row r="651" spans="1:8" ht="15.75" customHeight="1" x14ac:dyDescent="0.25">
      <c r="A651" s="52"/>
      <c r="B651" s="52"/>
      <c r="C651" s="59"/>
      <c r="D651" s="59"/>
      <c r="E651" s="52"/>
      <c r="F651" s="52"/>
      <c r="G651" s="59"/>
      <c r="H651" s="56"/>
    </row>
    <row r="652" spans="1:8" ht="15.75" customHeight="1" x14ac:dyDescent="0.25">
      <c r="A652" s="52"/>
      <c r="B652" s="52"/>
      <c r="C652" s="59"/>
      <c r="D652" s="59"/>
      <c r="E652" s="52"/>
      <c r="F652" s="52"/>
      <c r="G652" s="59"/>
      <c r="H652" s="56"/>
    </row>
    <row r="653" spans="1:8" ht="15.75" customHeight="1" x14ac:dyDescent="0.25">
      <c r="A653" s="52"/>
      <c r="B653" s="52"/>
      <c r="C653" s="59"/>
      <c r="D653" s="59"/>
      <c r="E653" s="52"/>
      <c r="F653" s="52"/>
      <c r="G653" s="59"/>
      <c r="H653" s="56"/>
    </row>
    <row r="654" spans="1:8" ht="15.75" customHeight="1" x14ac:dyDescent="0.25">
      <c r="A654" s="52"/>
      <c r="B654" s="52"/>
      <c r="C654" s="59"/>
      <c r="D654" s="59"/>
      <c r="E654" s="52"/>
      <c r="F654" s="52"/>
      <c r="G654" s="59"/>
      <c r="H654" s="56"/>
    </row>
    <row r="655" spans="1:8" ht="15.75" customHeight="1" x14ac:dyDescent="0.25">
      <c r="A655" s="52"/>
      <c r="B655" s="52"/>
      <c r="C655" s="59"/>
      <c r="D655" s="59"/>
      <c r="E655" s="52"/>
      <c r="F655" s="52"/>
      <c r="G655" s="59"/>
      <c r="H655" s="56"/>
    </row>
    <row r="656" spans="1:8" ht="15.75" customHeight="1" x14ac:dyDescent="0.25">
      <c r="A656" s="52"/>
      <c r="B656" s="52"/>
      <c r="C656" s="59"/>
      <c r="D656" s="59"/>
      <c r="E656" s="52"/>
      <c r="F656" s="52"/>
      <c r="G656" s="59"/>
      <c r="H656" s="56"/>
    </row>
    <row r="657" spans="1:8" ht="15.75" customHeight="1" x14ac:dyDescent="0.25">
      <c r="A657" s="52"/>
      <c r="B657" s="52"/>
      <c r="C657" s="59"/>
      <c r="D657" s="59"/>
      <c r="E657" s="52"/>
      <c r="F657" s="52"/>
      <c r="G657" s="59"/>
      <c r="H657" s="56"/>
    </row>
    <row r="658" spans="1:8" ht="15.75" customHeight="1" x14ac:dyDescent="0.25">
      <c r="A658" s="52"/>
      <c r="B658" s="52"/>
      <c r="C658" s="59"/>
      <c r="D658" s="59"/>
      <c r="E658" s="52"/>
      <c r="F658" s="52"/>
      <c r="G658" s="59"/>
      <c r="H658" s="56"/>
    </row>
    <row r="659" spans="1:8" ht="15.75" customHeight="1" x14ac:dyDescent="0.25">
      <c r="A659" s="52"/>
      <c r="B659" s="52"/>
      <c r="C659" s="59"/>
      <c r="D659" s="59"/>
      <c r="E659" s="52"/>
      <c r="F659" s="52"/>
      <c r="G659" s="59"/>
      <c r="H659" s="56"/>
    </row>
    <row r="660" spans="1:8" ht="15.75" customHeight="1" x14ac:dyDescent="0.25">
      <c r="A660" s="52"/>
      <c r="B660" s="52"/>
      <c r="C660" s="59"/>
      <c r="D660" s="59"/>
      <c r="E660" s="52"/>
      <c r="F660" s="52"/>
      <c r="G660" s="59"/>
      <c r="H660" s="56"/>
    </row>
    <row r="661" spans="1:8" ht="15.75" customHeight="1" x14ac:dyDescent="0.25">
      <c r="A661" s="52"/>
      <c r="B661" s="52"/>
      <c r="C661" s="59"/>
      <c r="D661" s="59"/>
      <c r="E661" s="52"/>
      <c r="F661" s="52"/>
      <c r="G661" s="59"/>
      <c r="H661" s="56"/>
    </row>
    <row r="662" spans="1:8" ht="15.75" customHeight="1" x14ac:dyDescent="0.25">
      <c r="A662" s="52"/>
      <c r="B662" s="52"/>
      <c r="C662" s="59"/>
      <c r="D662" s="59"/>
      <c r="E662" s="52"/>
      <c r="F662" s="52"/>
      <c r="G662" s="59"/>
      <c r="H662" s="56"/>
    </row>
    <row r="663" spans="1:8" ht="15.75" customHeight="1" x14ac:dyDescent="0.25">
      <c r="A663" s="52"/>
      <c r="B663" s="52"/>
      <c r="C663" s="59"/>
      <c r="D663" s="59"/>
      <c r="E663" s="52"/>
      <c r="F663" s="52"/>
      <c r="G663" s="59"/>
      <c r="H663" s="56"/>
    </row>
    <row r="664" spans="1:8" ht="15.75" customHeight="1" x14ac:dyDescent="0.25">
      <c r="A664" s="52"/>
      <c r="B664" s="52"/>
      <c r="C664" s="59"/>
      <c r="D664" s="59"/>
      <c r="E664" s="52"/>
      <c r="F664" s="52"/>
      <c r="G664" s="59"/>
      <c r="H664" s="56"/>
    </row>
    <row r="665" spans="1:8" ht="15.75" customHeight="1" x14ac:dyDescent="0.25">
      <c r="A665" s="52"/>
      <c r="B665" s="52"/>
      <c r="C665" s="59"/>
      <c r="D665" s="59"/>
      <c r="E665" s="52"/>
      <c r="F665" s="52"/>
      <c r="G665" s="59"/>
      <c r="H665" s="56"/>
    </row>
    <row r="666" spans="1:8" ht="15.75" customHeight="1" x14ac:dyDescent="0.25">
      <c r="A666" s="52"/>
      <c r="B666" s="52"/>
      <c r="C666" s="59"/>
      <c r="D666" s="59"/>
      <c r="E666" s="52"/>
      <c r="F666" s="52"/>
      <c r="G666" s="59"/>
      <c r="H666" s="56"/>
    </row>
    <row r="667" spans="1:8" ht="15.75" customHeight="1" x14ac:dyDescent="0.25">
      <c r="A667" s="52"/>
      <c r="B667" s="52"/>
      <c r="C667" s="59"/>
      <c r="D667" s="59"/>
      <c r="E667" s="52"/>
      <c r="F667" s="52"/>
      <c r="G667" s="59"/>
      <c r="H667" s="56"/>
    </row>
    <row r="668" spans="1:8" ht="15.75" customHeight="1" x14ac:dyDescent="0.25">
      <c r="A668" s="52"/>
      <c r="B668" s="52"/>
      <c r="C668" s="59"/>
      <c r="D668" s="59"/>
      <c r="E668" s="52"/>
      <c r="F668" s="52"/>
      <c r="G668" s="59"/>
      <c r="H668" s="56"/>
    </row>
    <row r="669" spans="1:8" ht="15.75" customHeight="1" x14ac:dyDescent="0.25">
      <c r="A669" s="52"/>
      <c r="B669" s="52"/>
      <c r="C669" s="59"/>
      <c r="D669" s="59"/>
      <c r="E669" s="52"/>
      <c r="F669" s="52"/>
      <c r="G669" s="59"/>
      <c r="H669" s="56"/>
    </row>
    <row r="670" spans="1:8" ht="15.75" customHeight="1" x14ac:dyDescent="0.25">
      <c r="A670" s="52"/>
      <c r="B670" s="52"/>
      <c r="C670" s="59"/>
      <c r="D670" s="59"/>
      <c r="E670" s="52"/>
      <c r="F670" s="52"/>
      <c r="G670" s="59"/>
      <c r="H670" s="56"/>
    </row>
    <row r="671" spans="1:8" ht="15.75" customHeight="1" x14ac:dyDescent="0.25">
      <c r="A671" s="52"/>
      <c r="B671" s="52"/>
      <c r="C671" s="59"/>
      <c r="D671" s="59"/>
      <c r="E671" s="52"/>
      <c r="F671" s="52"/>
      <c r="G671" s="59"/>
      <c r="H671" s="56"/>
    </row>
    <row r="672" spans="1:8" ht="15.75" customHeight="1" x14ac:dyDescent="0.25">
      <c r="A672" s="52"/>
      <c r="B672" s="52"/>
      <c r="C672" s="59"/>
      <c r="D672" s="59"/>
      <c r="E672" s="52"/>
      <c r="F672" s="52"/>
      <c r="G672" s="59"/>
      <c r="H672" s="56"/>
    </row>
    <row r="673" spans="1:8" ht="15.75" customHeight="1" x14ac:dyDescent="0.25">
      <c r="A673" s="52"/>
      <c r="B673" s="52"/>
      <c r="C673" s="59"/>
      <c r="D673" s="59"/>
      <c r="E673" s="52"/>
      <c r="F673" s="52"/>
      <c r="G673" s="59"/>
      <c r="H673" s="56"/>
    </row>
    <row r="674" spans="1:8" ht="15.75" customHeight="1" x14ac:dyDescent="0.25">
      <c r="A674" s="52"/>
      <c r="B674" s="52"/>
      <c r="C674" s="59"/>
      <c r="D674" s="59"/>
      <c r="E674" s="52"/>
      <c r="F674" s="52"/>
      <c r="G674" s="59"/>
      <c r="H674" s="56"/>
    </row>
    <row r="675" spans="1:8" ht="15.75" customHeight="1" x14ac:dyDescent="0.25">
      <c r="A675" s="52"/>
      <c r="B675" s="52"/>
      <c r="C675" s="59"/>
      <c r="D675" s="59"/>
      <c r="E675" s="52"/>
      <c r="F675" s="52"/>
      <c r="G675" s="59"/>
      <c r="H675" s="56"/>
    </row>
    <row r="676" spans="1:8" ht="15.75" customHeight="1" x14ac:dyDescent="0.25">
      <c r="A676" s="52"/>
      <c r="B676" s="52"/>
      <c r="C676" s="59"/>
      <c r="D676" s="59"/>
      <c r="E676" s="52"/>
      <c r="F676" s="52"/>
      <c r="G676" s="59"/>
      <c r="H676" s="56"/>
    </row>
    <row r="677" spans="1:8" ht="15.75" customHeight="1" x14ac:dyDescent="0.25">
      <c r="A677" s="52"/>
      <c r="B677" s="52"/>
      <c r="C677" s="59"/>
      <c r="D677" s="59"/>
      <c r="E677" s="52"/>
      <c r="F677" s="52"/>
      <c r="G677" s="59"/>
      <c r="H677" s="56"/>
    </row>
    <row r="678" spans="1:8" ht="15.75" customHeight="1" x14ac:dyDescent="0.25">
      <c r="A678" s="52"/>
      <c r="B678" s="52"/>
      <c r="C678" s="59"/>
      <c r="D678" s="59"/>
      <c r="E678" s="52"/>
      <c r="F678" s="52"/>
      <c r="G678" s="59"/>
      <c r="H678" s="56"/>
    </row>
    <row r="679" spans="1:8" ht="15.75" customHeight="1" x14ac:dyDescent="0.25">
      <c r="A679" s="52"/>
      <c r="B679" s="52"/>
      <c r="C679" s="59"/>
      <c r="D679" s="59"/>
      <c r="E679" s="52"/>
      <c r="F679" s="52"/>
      <c r="G679" s="59"/>
      <c r="H679" s="56"/>
    </row>
    <row r="680" spans="1:8" ht="15.75" customHeight="1" x14ac:dyDescent="0.25">
      <c r="A680" s="52"/>
      <c r="B680" s="52"/>
      <c r="C680" s="59"/>
      <c r="D680" s="59"/>
      <c r="E680" s="52"/>
      <c r="F680" s="52"/>
      <c r="G680" s="59"/>
      <c r="H680" s="56"/>
    </row>
    <row r="681" spans="1:8" ht="15.75" customHeight="1" x14ac:dyDescent="0.25">
      <c r="A681" s="52"/>
      <c r="B681" s="52"/>
      <c r="C681" s="59"/>
      <c r="D681" s="59"/>
      <c r="E681" s="52"/>
      <c r="F681" s="52"/>
      <c r="G681" s="59"/>
      <c r="H681" s="56"/>
    </row>
    <row r="682" spans="1:8" ht="15.75" customHeight="1" x14ac:dyDescent="0.25">
      <c r="A682" s="52"/>
      <c r="B682" s="52"/>
      <c r="C682" s="59"/>
      <c r="D682" s="59"/>
      <c r="E682" s="52"/>
      <c r="F682" s="52"/>
      <c r="G682" s="59"/>
      <c r="H682" s="56"/>
    </row>
    <row r="683" spans="1:8" ht="15.75" customHeight="1" x14ac:dyDescent="0.25">
      <c r="A683" s="52"/>
      <c r="B683" s="52"/>
      <c r="C683" s="59"/>
      <c r="D683" s="59"/>
      <c r="E683" s="52"/>
      <c r="F683" s="52"/>
      <c r="G683" s="59"/>
      <c r="H683" s="56"/>
    </row>
    <row r="684" spans="1:8" ht="15.75" customHeight="1" x14ac:dyDescent="0.25">
      <c r="A684" s="52"/>
      <c r="B684" s="52"/>
      <c r="C684" s="59"/>
      <c r="D684" s="59"/>
      <c r="E684" s="52"/>
      <c r="F684" s="52"/>
      <c r="G684" s="59"/>
      <c r="H684" s="56"/>
    </row>
    <row r="685" spans="1:8" ht="15.75" customHeight="1" x14ac:dyDescent="0.25">
      <c r="A685" s="52"/>
      <c r="B685" s="52"/>
      <c r="C685" s="59"/>
      <c r="D685" s="59"/>
      <c r="E685" s="52"/>
      <c r="F685" s="52"/>
      <c r="G685" s="59"/>
      <c r="H685" s="56"/>
    </row>
    <row r="686" spans="1:8" ht="15.75" customHeight="1" x14ac:dyDescent="0.25">
      <c r="A686" s="52"/>
      <c r="B686" s="52"/>
      <c r="C686" s="59"/>
      <c r="D686" s="59"/>
      <c r="E686" s="52"/>
      <c r="F686" s="52"/>
      <c r="G686" s="59"/>
      <c r="H686" s="56"/>
    </row>
    <row r="687" spans="1:8" ht="15.75" customHeight="1" x14ac:dyDescent="0.25">
      <c r="A687" s="52"/>
      <c r="B687" s="52"/>
      <c r="C687" s="59"/>
      <c r="D687" s="59"/>
      <c r="E687" s="52"/>
      <c r="F687" s="52"/>
      <c r="G687" s="59"/>
      <c r="H687" s="56"/>
    </row>
    <row r="688" spans="1:8" ht="15.75" customHeight="1" x14ac:dyDescent="0.25">
      <c r="A688" s="52"/>
      <c r="B688" s="52"/>
      <c r="C688" s="59"/>
      <c r="D688" s="59"/>
      <c r="E688" s="52"/>
      <c r="F688" s="52"/>
      <c r="G688" s="59"/>
      <c r="H688" s="56"/>
    </row>
    <row r="689" spans="1:8" ht="15.75" customHeight="1" x14ac:dyDescent="0.25">
      <c r="A689" s="52"/>
      <c r="B689" s="52"/>
      <c r="C689" s="59"/>
      <c r="D689" s="59"/>
      <c r="E689" s="52"/>
      <c r="F689" s="52"/>
      <c r="G689" s="59"/>
      <c r="H689" s="56"/>
    </row>
    <row r="690" spans="1:8" ht="15.75" customHeight="1" x14ac:dyDescent="0.25">
      <c r="A690" s="52"/>
      <c r="B690" s="52"/>
      <c r="C690" s="59"/>
      <c r="D690" s="59"/>
      <c r="E690" s="52"/>
      <c r="F690" s="52"/>
      <c r="G690" s="59"/>
      <c r="H690" s="56"/>
    </row>
    <row r="691" spans="1:8" ht="15.75" customHeight="1" x14ac:dyDescent="0.25">
      <c r="A691" s="52"/>
      <c r="B691" s="52"/>
      <c r="C691" s="59"/>
      <c r="D691" s="59"/>
      <c r="E691" s="52"/>
      <c r="F691" s="52"/>
      <c r="G691" s="59"/>
      <c r="H691" s="56"/>
    </row>
    <row r="692" spans="1:8" ht="15.75" customHeight="1" x14ac:dyDescent="0.25">
      <c r="A692" s="52"/>
      <c r="B692" s="52"/>
      <c r="C692" s="59"/>
      <c r="D692" s="59"/>
      <c r="E692" s="52"/>
      <c r="F692" s="52"/>
      <c r="G692" s="59"/>
      <c r="H692" s="56"/>
    </row>
    <row r="693" spans="1:8" ht="15.75" customHeight="1" x14ac:dyDescent="0.25">
      <c r="A693" s="52"/>
      <c r="B693" s="52"/>
      <c r="C693" s="59"/>
      <c r="D693" s="59"/>
      <c r="E693" s="52"/>
      <c r="F693" s="52"/>
      <c r="G693" s="59"/>
      <c r="H693" s="56"/>
    </row>
    <row r="694" spans="1:8" ht="15.75" customHeight="1" x14ac:dyDescent="0.25">
      <c r="A694" s="52"/>
      <c r="B694" s="52"/>
      <c r="C694" s="59"/>
      <c r="D694" s="59"/>
      <c r="E694" s="52"/>
      <c r="F694" s="52"/>
      <c r="G694" s="59"/>
      <c r="H694" s="56"/>
    </row>
    <row r="695" spans="1:8" ht="15.75" customHeight="1" x14ac:dyDescent="0.25">
      <c r="A695" s="52"/>
      <c r="B695" s="52"/>
      <c r="C695" s="59"/>
      <c r="D695" s="59"/>
      <c r="E695" s="52"/>
      <c r="F695" s="52"/>
      <c r="G695" s="59"/>
      <c r="H695" s="56"/>
    </row>
    <row r="696" spans="1:8" ht="15.75" customHeight="1" x14ac:dyDescent="0.25">
      <c r="A696" s="52"/>
      <c r="B696" s="52"/>
      <c r="C696" s="59"/>
      <c r="D696" s="59"/>
      <c r="E696" s="52"/>
      <c r="F696" s="52"/>
      <c r="G696" s="59"/>
      <c r="H696" s="56"/>
    </row>
    <row r="697" spans="1:8" ht="15.75" customHeight="1" x14ac:dyDescent="0.25">
      <c r="A697" s="52"/>
      <c r="B697" s="52"/>
      <c r="C697" s="59"/>
      <c r="D697" s="59"/>
      <c r="E697" s="52"/>
      <c r="F697" s="52"/>
      <c r="G697" s="59"/>
      <c r="H697" s="56"/>
    </row>
    <row r="698" spans="1:8" ht="15.75" customHeight="1" x14ac:dyDescent="0.25">
      <c r="A698" s="52"/>
      <c r="B698" s="52"/>
      <c r="C698" s="59"/>
      <c r="D698" s="59"/>
      <c r="E698" s="52"/>
      <c r="F698" s="52"/>
      <c r="G698" s="59"/>
      <c r="H698" s="56"/>
    </row>
    <row r="699" spans="1:8" ht="15.75" customHeight="1" x14ac:dyDescent="0.25">
      <c r="A699" s="52"/>
      <c r="B699" s="52"/>
      <c r="C699" s="59"/>
      <c r="D699" s="59"/>
      <c r="E699" s="52"/>
      <c r="F699" s="52"/>
      <c r="G699" s="59"/>
      <c r="H699" s="56"/>
    </row>
    <row r="700" spans="1:8" ht="15.75" customHeight="1" x14ac:dyDescent="0.25">
      <c r="A700" s="52"/>
      <c r="B700" s="52"/>
      <c r="C700" s="59"/>
      <c r="D700" s="59"/>
      <c r="E700" s="52"/>
      <c r="F700" s="52"/>
      <c r="G700" s="59"/>
      <c r="H700" s="56"/>
    </row>
    <row r="701" spans="1:8" ht="15.75" customHeight="1" x14ac:dyDescent="0.25">
      <c r="A701" s="52"/>
      <c r="B701" s="52"/>
      <c r="C701" s="59"/>
      <c r="D701" s="59"/>
      <c r="E701" s="52"/>
      <c r="F701" s="52"/>
      <c r="G701" s="59"/>
      <c r="H701" s="56"/>
    </row>
    <row r="702" spans="1:8" ht="15.75" customHeight="1" x14ac:dyDescent="0.25">
      <c r="A702" s="52"/>
      <c r="B702" s="52"/>
      <c r="C702" s="59"/>
      <c r="D702" s="59"/>
      <c r="E702" s="52"/>
      <c r="F702" s="52"/>
      <c r="G702" s="59"/>
      <c r="H702" s="56"/>
    </row>
    <row r="703" spans="1:8" ht="15.75" customHeight="1" x14ac:dyDescent="0.25">
      <c r="A703" s="52"/>
      <c r="B703" s="52"/>
      <c r="C703" s="59"/>
      <c r="D703" s="59"/>
      <c r="E703" s="52"/>
      <c r="F703" s="52"/>
      <c r="G703" s="59"/>
      <c r="H703" s="56"/>
    </row>
    <row r="704" spans="1:8" ht="15.75" customHeight="1" x14ac:dyDescent="0.25">
      <c r="A704" s="52"/>
      <c r="B704" s="52"/>
      <c r="C704" s="59"/>
      <c r="D704" s="59"/>
      <c r="E704" s="52"/>
      <c r="F704" s="52"/>
      <c r="G704" s="59"/>
      <c r="H704" s="56"/>
    </row>
    <row r="705" spans="1:8" ht="15.75" customHeight="1" x14ac:dyDescent="0.25">
      <c r="A705" s="52"/>
      <c r="B705" s="52"/>
      <c r="C705" s="59"/>
      <c r="D705" s="59"/>
      <c r="E705" s="52"/>
      <c r="F705" s="52"/>
      <c r="G705" s="59"/>
      <c r="H705" s="56"/>
    </row>
    <row r="706" spans="1:8" ht="15.75" customHeight="1" x14ac:dyDescent="0.25">
      <c r="A706" s="52"/>
      <c r="B706" s="52"/>
      <c r="C706" s="59"/>
      <c r="D706" s="59"/>
      <c r="E706" s="52"/>
      <c r="F706" s="52"/>
      <c r="G706" s="59"/>
      <c r="H706" s="56"/>
    </row>
    <row r="707" spans="1:8" ht="15.75" customHeight="1" x14ac:dyDescent="0.25">
      <c r="A707" s="52"/>
      <c r="B707" s="52"/>
      <c r="C707" s="59"/>
      <c r="D707" s="59"/>
      <c r="E707" s="52"/>
      <c r="F707" s="52"/>
      <c r="G707" s="59"/>
      <c r="H707" s="56"/>
    </row>
    <row r="708" spans="1:8" ht="15.75" customHeight="1" x14ac:dyDescent="0.25">
      <c r="A708" s="52"/>
      <c r="B708" s="52"/>
      <c r="C708" s="59"/>
      <c r="D708" s="59"/>
      <c r="E708" s="52"/>
      <c r="F708" s="52"/>
      <c r="G708" s="59"/>
      <c r="H708" s="56"/>
    </row>
    <row r="709" spans="1:8" ht="15.75" customHeight="1" x14ac:dyDescent="0.25">
      <c r="A709" s="52"/>
      <c r="B709" s="52"/>
      <c r="C709" s="59"/>
      <c r="D709" s="59"/>
      <c r="E709" s="52"/>
      <c r="F709" s="52"/>
      <c r="G709" s="59"/>
      <c r="H709" s="56"/>
    </row>
    <row r="710" spans="1:8" ht="15.75" customHeight="1" x14ac:dyDescent="0.25">
      <c r="A710" s="52"/>
      <c r="B710" s="52"/>
      <c r="C710" s="59"/>
      <c r="D710" s="59"/>
      <c r="E710" s="52"/>
      <c r="F710" s="52"/>
      <c r="G710" s="59"/>
      <c r="H710" s="56"/>
    </row>
    <row r="711" spans="1:8" ht="15.75" customHeight="1" x14ac:dyDescent="0.25">
      <c r="A711" s="52"/>
      <c r="B711" s="52"/>
      <c r="C711" s="59"/>
      <c r="D711" s="59"/>
      <c r="E711" s="52"/>
      <c r="F711" s="52"/>
      <c r="G711" s="59"/>
      <c r="H711" s="56"/>
    </row>
    <row r="712" spans="1:8" ht="15.75" customHeight="1" x14ac:dyDescent="0.25">
      <c r="A712" s="52"/>
      <c r="B712" s="52"/>
      <c r="C712" s="59"/>
      <c r="D712" s="59"/>
      <c r="E712" s="52"/>
      <c r="F712" s="52"/>
      <c r="G712" s="59"/>
      <c r="H712" s="56"/>
    </row>
    <row r="713" spans="1:8" ht="15.75" customHeight="1" x14ac:dyDescent="0.25">
      <c r="A713" s="52"/>
      <c r="B713" s="52"/>
      <c r="C713" s="59"/>
      <c r="D713" s="59"/>
      <c r="E713" s="52"/>
      <c r="F713" s="52"/>
      <c r="G713" s="59"/>
      <c r="H713" s="56"/>
    </row>
    <row r="714" spans="1:8" ht="15.75" customHeight="1" x14ac:dyDescent="0.25">
      <c r="A714" s="52"/>
      <c r="B714" s="52"/>
      <c r="C714" s="59"/>
      <c r="D714" s="59"/>
      <c r="E714" s="52"/>
      <c r="F714" s="52"/>
      <c r="G714" s="59"/>
      <c r="H714" s="56"/>
    </row>
    <row r="715" spans="1:8" ht="15.75" customHeight="1" x14ac:dyDescent="0.25">
      <c r="A715" s="52"/>
      <c r="B715" s="52"/>
      <c r="C715" s="59"/>
      <c r="D715" s="59"/>
      <c r="E715" s="52"/>
      <c r="F715" s="52"/>
      <c r="G715" s="59"/>
      <c r="H715" s="56"/>
    </row>
    <row r="716" spans="1:8" ht="15.75" customHeight="1" x14ac:dyDescent="0.25">
      <c r="A716" s="52"/>
      <c r="B716" s="52"/>
      <c r="C716" s="59"/>
      <c r="D716" s="59"/>
      <c r="E716" s="52"/>
      <c r="F716" s="52"/>
      <c r="G716" s="59"/>
      <c r="H716" s="56"/>
    </row>
    <row r="717" spans="1:8" ht="15.75" customHeight="1" x14ac:dyDescent="0.25">
      <c r="A717" s="52"/>
      <c r="B717" s="52"/>
      <c r="C717" s="59"/>
      <c r="D717" s="59"/>
      <c r="E717" s="52"/>
      <c r="F717" s="52"/>
      <c r="G717" s="59"/>
      <c r="H717" s="56"/>
    </row>
    <row r="718" spans="1:8" ht="15.75" customHeight="1" x14ac:dyDescent="0.25">
      <c r="A718" s="52"/>
      <c r="B718" s="52"/>
      <c r="C718" s="59"/>
      <c r="D718" s="59"/>
      <c r="E718" s="52"/>
      <c r="F718" s="52"/>
      <c r="G718" s="59"/>
      <c r="H718" s="56"/>
    </row>
    <row r="719" spans="1:8" ht="15.75" customHeight="1" x14ac:dyDescent="0.25">
      <c r="A719" s="52"/>
      <c r="B719" s="52"/>
      <c r="C719" s="59"/>
      <c r="D719" s="59"/>
      <c r="E719" s="52"/>
      <c r="F719" s="52"/>
      <c r="G719" s="59"/>
      <c r="H719" s="56"/>
    </row>
    <row r="720" spans="1:8" ht="15.75" customHeight="1" x14ac:dyDescent="0.25">
      <c r="A720" s="52"/>
      <c r="B720" s="52"/>
      <c r="C720" s="59"/>
      <c r="D720" s="59"/>
      <c r="E720" s="52"/>
      <c r="F720" s="52"/>
      <c r="G720" s="59"/>
      <c r="H720" s="56"/>
    </row>
    <row r="721" spans="1:8" ht="15.75" customHeight="1" x14ac:dyDescent="0.25">
      <c r="A721" s="52"/>
      <c r="B721" s="52"/>
      <c r="C721" s="59"/>
      <c r="D721" s="59"/>
      <c r="E721" s="52"/>
      <c r="F721" s="52"/>
      <c r="G721" s="59"/>
      <c r="H721" s="56"/>
    </row>
    <row r="722" spans="1:8" ht="15.75" customHeight="1" x14ac:dyDescent="0.25">
      <c r="A722" s="52"/>
      <c r="B722" s="52"/>
      <c r="C722" s="59"/>
      <c r="D722" s="59"/>
      <c r="E722" s="52"/>
      <c r="F722" s="52"/>
      <c r="G722" s="59"/>
      <c r="H722" s="56"/>
    </row>
    <row r="723" spans="1:8" ht="15.75" customHeight="1" x14ac:dyDescent="0.25">
      <c r="A723" s="52"/>
      <c r="B723" s="52"/>
      <c r="C723" s="59"/>
      <c r="D723" s="59"/>
      <c r="E723" s="52"/>
      <c r="F723" s="52"/>
      <c r="G723" s="59"/>
      <c r="H723" s="56"/>
    </row>
    <row r="724" spans="1:8" ht="15.75" customHeight="1" x14ac:dyDescent="0.25">
      <c r="A724" s="52"/>
      <c r="B724" s="52"/>
      <c r="C724" s="59"/>
      <c r="D724" s="59"/>
      <c r="E724" s="52"/>
      <c r="F724" s="52"/>
      <c r="G724" s="59"/>
      <c r="H724" s="56"/>
    </row>
    <row r="725" spans="1:8" ht="15.75" customHeight="1" x14ac:dyDescent="0.25">
      <c r="A725" s="52"/>
      <c r="B725" s="52"/>
      <c r="C725" s="59"/>
      <c r="D725" s="59"/>
      <c r="E725" s="52"/>
      <c r="F725" s="52"/>
      <c r="G725" s="59"/>
      <c r="H725" s="56"/>
    </row>
    <row r="726" spans="1:8" ht="15.75" customHeight="1" x14ac:dyDescent="0.25">
      <c r="A726" s="52"/>
      <c r="B726" s="52"/>
      <c r="C726" s="59"/>
      <c r="D726" s="59"/>
      <c r="E726" s="52"/>
      <c r="F726" s="52"/>
      <c r="G726" s="59"/>
      <c r="H726" s="56"/>
    </row>
    <row r="727" spans="1:8" ht="15.75" customHeight="1" x14ac:dyDescent="0.25">
      <c r="A727" s="52"/>
      <c r="B727" s="52"/>
      <c r="C727" s="59"/>
      <c r="D727" s="59"/>
      <c r="E727" s="52"/>
      <c r="F727" s="52"/>
      <c r="G727" s="59"/>
      <c r="H727" s="56"/>
    </row>
    <row r="728" spans="1:8" ht="15.75" customHeight="1" x14ac:dyDescent="0.25">
      <c r="A728" s="52"/>
      <c r="B728" s="52"/>
      <c r="C728" s="59"/>
      <c r="D728" s="59"/>
      <c r="E728" s="52"/>
      <c r="F728" s="52"/>
      <c r="G728" s="59"/>
      <c r="H728" s="56"/>
    </row>
    <row r="729" spans="1:8" ht="15.75" customHeight="1" x14ac:dyDescent="0.25">
      <c r="A729" s="52"/>
      <c r="B729" s="52"/>
      <c r="C729" s="59"/>
      <c r="D729" s="59"/>
      <c r="E729" s="52"/>
      <c r="F729" s="52"/>
      <c r="G729" s="59"/>
      <c r="H729" s="56"/>
    </row>
    <row r="730" spans="1:8" ht="15.75" customHeight="1" x14ac:dyDescent="0.25">
      <c r="A730" s="52"/>
      <c r="B730" s="52"/>
      <c r="C730" s="59"/>
      <c r="D730" s="59"/>
      <c r="E730" s="52"/>
      <c r="F730" s="52"/>
      <c r="G730" s="59"/>
      <c r="H730" s="56"/>
    </row>
    <row r="731" spans="1:8" ht="15.75" customHeight="1" x14ac:dyDescent="0.25">
      <c r="A731" s="52"/>
      <c r="B731" s="52"/>
      <c r="C731" s="59"/>
      <c r="D731" s="59"/>
      <c r="E731" s="52"/>
      <c r="F731" s="52"/>
      <c r="G731" s="59"/>
      <c r="H731" s="56"/>
    </row>
    <row r="732" spans="1:8" ht="15.75" customHeight="1" x14ac:dyDescent="0.25">
      <c r="A732" s="52"/>
      <c r="B732" s="52"/>
      <c r="C732" s="59"/>
      <c r="D732" s="59"/>
      <c r="E732" s="52"/>
      <c r="F732" s="52"/>
      <c r="G732" s="59"/>
      <c r="H732" s="56"/>
    </row>
    <row r="733" spans="1:8" ht="15.75" customHeight="1" x14ac:dyDescent="0.25">
      <c r="A733" s="52"/>
      <c r="B733" s="52"/>
      <c r="C733" s="59"/>
      <c r="D733" s="59"/>
      <c r="E733" s="52"/>
      <c r="F733" s="52"/>
      <c r="G733" s="59"/>
      <c r="H733" s="56"/>
    </row>
    <row r="734" spans="1:8" ht="15.75" customHeight="1" x14ac:dyDescent="0.25">
      <c r="A734" s="52"/>
      <c r="B734" s="52"/>
      <c r="C734" s="59"/>
      <c r="D734" s="59"/>
      <c r="E734" s="52"/>
      <c r="F734" s="52"/>
      <c r="G734" s="59"/>
      <c r="H734" s="56"/>
    </row>
    <row r="735" spans="1:8" ht="15.75" customHeight="1" x14ac:dyDescent="0.25">
      <c r="A735" s="52"/>
      <c r="B735" s="52"/>
      <c r="C735" s="59"/>
      <c r="D735" s="59"/>
      <c r="E735" s="52"/>
      <c r="F735" s="52"/>
      <c r="G735" s="59"/>
      <c r="H735" s="56"/>
    </row>
    <row r="736" spans="1:8" ht="15.75" customHeight="1" x14ac:dyDescent="0.25">
      <c r="A736" s="52"/>
      <c r="B736" s="52"/>
      <c r="C736" s="59"/>
      <c r="D736" s="59"/>
      <c r="E736" s="52"/>
      <c r="F736" s="52"/>
      <c r="G736" s="59"/>
      <c r="H736" s="56"/>
    </row>
    <row r="737" spans="1:8" ht="15.75" customHeight="1" x14ac:dyDescent="0.25">
      <c r="A737" s="52"/>
      <c r="B737" s="52"/>
      <c r="C737" s="59"/>
      <c r="D737" s="59"/>
      <c r="E737" s="52"/>
      <c r="F737" s="52"/>
      <c r="G737" s="59"/>
      <c r="H737" s="56"/>
    </row>
    <row r="738" spans="1:8" ht="15.75" customHeight="1" x14ac:dyDescent="0.25">
      <c r="A738" s="52"/>
      <c r="B738" s="52"/>
      <c r="C738" s="59"/>
      <c r="D738" s="59"/>
      <c r="E738" s="52"/>
      <c r="F738" s="52"/>
      <c r="G738" s="59"/>
      <c r="H738" s="56"/>
    </row>
    <row r="739" spans="1:8" ht="15.75" customHeight="1" x14ac:dyDescent="0.25">
      <c r="A739" s="52"/>
      <c r="B739" s="52"/>
      <c r="C739" s="59"/>
      <c r="D739" s="59"/>
      <c r="E739" s="52"/>
      <c r="F739" s="52"/>
      <c r="G739" s="59"/>
      <c r="H739" s="56"/>
    </row>
    <row r="740" spans="1:8" ht="15.75" customHeight="1" x14ac:dyDescent="0.25"/>
    <row r="741" spans="1:8" ht="15.75" customHeight="1" x14ac:dyDescent="0.25"/>
    <row r="742" spans="1:8" ht="15.75" customHeight="1" x14ac:dyDescent="0.25"/>
    <row r="743" spans="1:8" ht="15.75" customHeight="1" x14ac:dyDescent="0.25"/>
    <row r="744" spans="1:8" ht="15.75" customHeight="1" x14ac:dyDescent="0.25"/>
    <row r="745" spans="1:8" ht="15.75" customHeight="1" x14ac:dyDescent="0.25"/>
    <row r="746" spans="1:8" ht="15.75" customHeight="1" x14ac:dyDescent="0.25"/>
    <row r="747" spans="1:8" ht="15.75" customHeight="1" x14ac:dyDescent="0.25"/>
    <row r="748" spans="1:8" ht="15.75" customHeight="1" x14ac:dyDescent="0.25"/>
    <row r="749" spans="1:8" ht="15.75" customHeight="1" x14ac:dyDescent="0.25"/>
    <row r="750" spans="1:8" ht="15.75" customHeight="1" x14ac:dyDescent="0.25"/>
    <row r="751" spans="1:8" ht="15.75" customHeight="1" x14ac:dyDescent="0.25"/>
    <row r="752" spans="1:8"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I539"/>
  <pageMargins left="0.7" right="0.7" top="0.78740157499999996" bottom="0.78740157499999996"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pane ySplit="1" topLeftCell="A2" activePane="bottomLeft" state="frozen"/>
      <selection pane="bottomLeft" activeCell="B3" sqref="B3"/>
    </sheetView>
  </sheetViews>
  <sheetFormatPr defaultColWidth="14.42578125" defaultRowHeight="15" customHeight="1" x14ac:dyDescent="0.25"/>
  <cols>
    <col min="1" max="4" width="8.7109375" customWidth="1"/>
    <col min="5" max="5" width="23.85546875" customWidth="1"/>
    <col min="6" max="6" width="19.85546875" customWidth="1"/>
    <col min="7" max="7" width="41.5703125" customWidth="1"/>
    <col min="8" max="9" width="8.7109375" customWidth="1"/>
    <col min="10" max="10" width="4" customWidth="1"/>
    <col min="11" max="11" width="6.140625" customWidth="1"/>
    <col min="12" max="12" width="5.28515625" customWidth="1"/>
    <col min="13" max="20" width="8.7109375" customWidth="1"/>
  </cols>
  <sheetData>
    <row r="1" spans="1:20" x14ac:dyDescent="0.25">
      <c r="A1" s="201" t="s">
        <v>4350</v>
      </c>
      <c r="B1" s="201" t="s">
        <v>4351</v>
      </c>
      <c r="C1" s="201" t="s">
        <v>3839</v>
      </c>
      <c r="D1" s="201" t="s">
        <v>5</v>
      </c>
      <c r="E1" s="201" t="s">
        <v>4352</v>
      </c>
      <c r="F1" s="201" t="s">
        <v>4353</v>
      </c>
      <c r="G1" s="201" t="s">
        <v>4354</v>
      </c>
      <c r="H1" s="201" t="s">
        <v>546</v>
      </c>
      <c r="I1" s="201" t="s">
        <v>5</v>
      </c>
      <c r="J1" s="201"/>
      <c r="K1" s="201"/>
      <c r="L1" s="201"/>
      <c r="M1" s="201" t="s">
        <v>4355</v>
      </c>
      <c r="N1" s="201" t="s">
        <v>4356</v>
      </c>
      <c r="O1" s="201" t="s">
        <v>4357</v>
      </c>
      <c r="P1" s="201" t="s">
        <v>4358</v>
      </c>
      <c r="Q1" s="201" t="s">
        <v>4359</v>
      </c>
      <c r="T1" t="s">
        <v>4360</v>
      </c>
    </row>
    <row r="2" spans="1:20" x14ac:dyDescent="0.25">
      <c r="A2" t="s">
        <v>4361</v>
      </c>
      <c r="B2">
        <v>4</v>
      </c>
      <c r="C2">
        <v>3</v>
      </c>
      <c r="D2" t="s">
        <v>3999</v>
      </c>
      <c r="E2" t="s">
        <v>4144</v>
      </c>
      <c r="G2" t="s">
        <v>4000</v>
      </c>
      <c r="H2" t="s">
        <v>3924</v>
      </c>
      <c r="I2" t="s">
        <v>3999</v>
      </c>
      <c r="N2" t="s">
        <v>4362</v>
      </c>
      <c r="P2" t="s">
        <v>4363</v>
      </c>
    </row>
    <row r="3" spans="1:20" x14ac:dyDescent="0.25">
      <c r="A3" t="s">
        <v>4361</v>
      </c>
      <c r="C3">
        <v>77</v>
      </c>
      <c r="D3" t="s">
        <v>3944</v>
      </c>
      <c r="E3" t="s">
        <v>4144</v>
      </c>
      <c r="G3" t="s">
        <v>3945</v>
      </c>
      <c r="H3" t="s">
        <v>697</v>
      </c>
      <c r="I3" t="s">
        <v>3944</v>
      </c>
      <c r="M3" t="s">
        <v>4364</v>
      </c>
      <c r="P3" t="s">
        <v>4365</v>
      </c>
    </row>
    <row r="4" spans="1:20" x14ac:dyDescent="0.25">
      <c r="A4" t="s">
        <v>4361</v>
      </c>
      <c r="B4">
        <v>157</v>
      </c>
      <c r="C4">
        <v>219</v>
      </c>
      <c r="D4" t="s">
        <v>3760</v>
      </c>
      <c r="E4" t="s">
        <v>4144</v>
      </c>
      <c r="G4" t="s">
        <v>4020</v>
      </c>
      <c r="H4" t="s">
        <v>697</v>
      </c>
      <c r="I4" t="s">
        <v>3760</v>
      </c>
      <c r="N4" t="s">
        <v>4366</v>
      </c>
      <c r="P4" t="s">
        <v>697</v>
      </c>
    </row>
    <row r="5" spans="1:20" x14ac:dyDescent="0.25">
      <c r="A5" t="s">
        <v>4361</v>
      </c>
      <c r="B5">
        <v>167</v>
      </c>
      <c r="C5">
        <v>220</v>
      </c>
      <c r="D5" t="s">
        <v>472</v>
      </c>
      <c r="E5" t="s">
        <v>4144</v>
      </c>
      <c r="G5" t="s">
        <v>3762</v>
      </c>
      <c r="H5" t="s">
        <v>697</v>
      </c>
      <c r="I5" t="s">
        <v>472</v>
      </c>
      <c r="P5" t="s">
        <v>697</v>
      </c>
    </row>
    <row r="6" spans="1:20" x14ac:dyDescent="0.25">
      <c r="A6" t="s">
        <v>4361</v>
      </c>
      <c r="B6">
        <v>206</v>
      </c>
      <c r="C6">
        <v>222</v>
      </c>
      <c r="D6" t="s">
        <v>3778</v>
      </c>
      <c r="E6" t="s">
        <v>4144</v>
      </c>
      <c r="G6" t="s">
        <v>3777</v>
      </c>
      <c r="H6" t="s">
        <v>417</v>
      </c>
      <c r="I6" t="s">
        <v>3778</v>
      </c>
      <c r="P6" t="s">
        <v>697</v>
      </c>
    </row>
    <row r="7" spans="1:20" x14ac:dyDescent="0.25">
      <c r="A7" t="s">
        <v>4361</v>
      </c>
      <c r="B7">
        <v>208</v>
      </c>
      <c r="C7">
        <v>249</v>
      </c>
      <c r="D7" t="s">
        <v>4153</v>
      </c>
      <c r="E7" t="s">
        <v>4144</v>
      </c>
      <c r="G7" t="s">
        <v>4154</v>
      </c>
      <c r="H7" t="s">
        <v>3924</v>
      </c>
      <c r="I7" t="s">
        <v>4153</v>
      </c>
      <c r="N7" t="s">
        <v>4367</v>
      </c>
      <c r="P7" t="s">
        <v>3924</v>
      </c>
    </row>
    <row r="8" spans="1:20" x14ac:dyDescent="0.25">
      <c r="A8" t="s">
        <v>4361</v>
      </c>
      <c r="B8">
        <v>94</v>
      </c>
      <c r="C8">
        <v>58</v>
      </c>
      <c r="D8" t="s">
        <v>256</v>
      </c>
      <c r="E8" t="s">
        <v>65</v>
      </c>
      <c r="F8" t="s">
        <v>3754</v>
      </c>
      <c r="G8" t="s">
        <v>3898</v>
      </c>
      <c r="H8" t="s">
        <v>697</v>
      </c>
      <c r="I8" t="s">
        <v>256</v>
      </c>
      <c r="M8" t="s">
        <v>4368</v>
      </c>
      <c r="N8" t="s">
        <v>4369</v>
      </c>
      <c r="O8" t="s">
        <v>4370</v>
      </c>
      <c r="P8" t="s">
        <v>4370</v>
      </c>
      <c r="Q8" t="s">
        <v>4371</v>
      </c>
    </row>
    <row r="9" spans="1:20" x14ac:dyDescent="0.25">
      <c r="A9" t="s">
        <v>4361</v>
      </c>
      <c r="B9">
        <v>20</v>
      </c>
      <c r="C9">
        <v>59</v>
      </c>
      <c r="D9" t="s">
        <v>3747</v>
      </c>
      <c r="E9" t="s">
        <v>65</v>
      </c>
      <c r="G9" t="s">
        <v>4062</v>
      </c>
      <c r="H9" t="s">
        <v>417</v>
      </c>
      <c r="I9" t="s">
        <v>3747</v>
      </c>
      <c r="P9" t="s">
        <v>4370</v>
      </c>
      <c r="Q9" t="s">
        <v>4372</v>
      </c>
    </row>
    <row r="10" spans="1:20" x14ac:dyDescent="0.25">
      <c r="A10" t="s">
        <v>4361</v>
      </c>
      <c r="B10">
        <v>3</v>
      </c>
      <c r="C10">
        <v>60</v>
      </c>
      <c r="D10" t="s">
        <v>265</v>
      </c>
      <c r="E10" t="s">
        <v>65</v>
      </c>
      <c r="F10" t="s">
        <v>264</v>
      </c>
      <c r="G10" t="s">
        <v>3900</v>
      </c>
      <c r="H10" t="s">
        <v>1148</v>
      </c>
      <c r="I10" t="s">
        <v>265</v>
      </c>
      <c r="M10" t="s">
        <v>4373</v>
      </c>
      <c r="N10" t="s">
        <v>4374</v>
      </c>
      <c r="O10" t="s">
        <v>4375</v>
      </c>
      <c r="P10" t="s">
        <v>4375</v>
      </c>
      <c r="Q10" t="s">
        <v>4376</v>
      </c>
    </row>
    <row r="11" spans="1:20" x14ac:dyDescent="0.25">
      <c r="A11" t="s">
        <v>4361</v>
      </c>
      <c r="B11">
        <v>22</v>
      </c>
      <c r="C11">
        <v>61</v>
      </c>
      <c r="D11" t="s">
        <v>357</v>
      </c>
      <c r="E11" t="s">
        <v>65</v>
      </c>
      <c r="F11" t="s">
        <v>356</v>
      </c>
      <c r="G11" t="s">
        <v>3899</v>
      </c>
      <c r="H11" t="s">
        <v>417</v>
      </c>
      <c r="I11" t="s">
        <v>357</v>
      </c>
      <c r="N11" t="s">
        <v>4377</v>
      </c>
      <c r="O11" t="s">
        <v>4378</v>
      </c>
      <c r="P11" t="s">
        <v>4378</v>
      </c>
      <c r="Q11" t="s">
        <v>4379</v>
      </c>
    </row>
    <row r="12" spans="1:20" x14ac:dyDescent="0.25">
      <c r="A12" t="s">
        <v>4361</v>
      </c>
      <c r="B12">
        <v>111</v>
      </c>
      <c r="C12">
        <v>62</v>
      </c>
      <c r="D12" t="s">
        <v>320</v>
      </c>
      <c r="E12" t="s">
        <v>65</v>
      </c>
      <c r="F12" t="s">
        <v>319</v>
      </c>
      <c r="G12" t="s">
        <v>3937</v>
      </c>
      <c r="H12" t="s">
        <v>697</v>
      </c>
      <c r="I12" t="s">
        <v>320</v>
      </c>
      <c r="N12" t="s">
        <v>4380</v>
      </c>
      <c r="O12" t="s">
        <v>4381</v>
      </c>
      <c r="P12" t="s">
        <v>4381</v>
      </c>
      <c r="Q12" t="s">
        <v>4382</v>
      </c>
    </row>
    <row r="13" spans="1:20" x14ac:dyDescent="0.25">
      <c r="A13" t="s">
        <v>4361</v>
      </c>
      <c r="B13">
        <v>73</v>
      </c>
      <c r="C13">
        <v>63</v>
      </c>
      <c r="D13" t="s">
        <v>150</v>
      </c>
      <c r="E13" t="s">
        <v>65</v>
      </c>
      <c r="F13" t="s">
        <v>149</v>
      </c>
      <c r="G13" t="s">
        <v>4053</v>
      </c>
      <c r="H13" t="s">
        <v>697</v>
      </c>
      <c r="I13" t="s">
        <v>150</v>
      </c>
      <c r="M13" t="s">
        <v>4383</v>
      </c>
      <c r="N13" t="s">
        <v>4384</v>
      </c>
      <c r="O13" t="s">
        <v>4367</v>
      </c>
      <c r="P13" t="s">
        <v>4367</v>
      </c>
      <c r="Q13" t="s">
        <v>4385</v>
      </c>
    </row>
    <row r="14" spans="1:20" x14ac:dyDescent="0.25">
      <c r="A14" t="s">
        <v>4361</v>
      </c>
      <c r="B14">
        <v>23</v>
      </c>
      <c r="C14">
        <v>64</v>
      </c>
      <c r="D14" t="s">
        <v>392</v>
      </c>
      <c r="E14" t="s">
        <v>65</v>
      </c>
      <c r="F14" t="s">
        <v>391</v>
      </c>
      <c r="G14" t="s">
        <v>4065</v>
      </c>
      <c r="H14" t="s">
        <v>417</v>
      </c>
      <c r="I14" t="s">
        <v>392</v>
      </c>
      <c r="M14" t="s">
        <v>4386</v>
      </c>
      <c r="N14" t="s">
        <v>4387</v>
      </c>
      <c r="O14" t="s">
        <v>4388</v>
      </c>
      <c r="P14" t="s">
        <v>4388</v>
      </c>
      <c r="Q14" t="s">
        <v>4366</v>
      </c>
    </row>
    <row r="15" spans="1:20" x14ac:dyDescent="0.25">
      <c r="A15" t="s">
        <v>4361</v>
      </c>
      <c r="B15">
        <v>24</v>
      </c>
      <c r="C15">
        <v>65</v>
      </c>
      <c r="D15" t="s">
        <v>395</v>
      </c>
      <c r="E15" t="s">
        <v>65</v>
      </c>
      <c r="F15" t="s">
        <v>394</v>
      </c>
      <c r="G15" t="s">
        <v>4064</v>
      </c>
      <c r="H15" t="s">
        <v>417</v>
      </c>
      <c r="I15" t="s">
        <v>395</v>
      </c>
      <c r="M15" t="s">
        <v>4389</v>
      </c>
      <c r="N15" t="s">
        <v>4390</v>
      </c>
      <c r="O15" t="s">
        <v>4391</v>
      </c>
      <c r="P15" t="s">
        <v>4391</v>
      </c>
      <c r="Q15" t="s">
        <v>4392</v>
      </c>
    </row>
    <row r="16" spans="1:20" x14ac:dyDescent="0.25">
      <c r="A16" t="s">
        <v>4361</v>
      </c>
      <c r="B16">
        <v>37</v>
      </c>
      <c r="C16">
        <v>66</v>
      </c>
      <c r="D16" t="s">
        <v>66</v>
      </c>
      <c r="E16" t="s">
        <v>65</v>
      </c>
      <c r="F16" t="s">
        <v>64</v>
      </c>
      <c r="G16" t="s">
        <v>4085</v>
      </c>
      <c r="H16" t="s">
        <v>697</v>
      </c>
      <c r="I16" t="s">
        <v>66</v>
      </c>
      <c r="M16" t="s">
        <v>4393</v>
      </c>
      <c r="N16" t="s">
        <v>4394</v>
      </c>
      <c r="O16" t="s">
        <v>4371</v>
      </c>
      <c r="P16" t="s">
        <v>4371</v>
      </c>
      <c r="Q16" t="s">
        <v>4395</v>
      </c>
    </row>
    <row r="17" spans="1:17" x14ac:dyDescent="0.25">
      <c r="A17" t="s">
        <v>4361</v>
      </c>
      <c r="B17">
        <v>38</v>
      </c>
      <c r="C17">
        <v>67</v>
      </c>
      <c r="D17" t="s">
        <v>90</v>
      </c>
      <c r="E17" t="s">
        <v>65</v>
      </c>
      <c r="F17" t="s">
        <v>89</v>
      </c>
      <c r="G17" t="s">
        <v>4086</v>
      </c>
      <c r="H17" t="s">
        <v>697</v>
      </c>
      <c r="I17" t="s">
        <v>90</v>
      </c>
      <c r="M17" t="s">
        <v>4396</v>
      </c>
      <c r="N17" t="s">
        <v>4397</v>
      </c>
      <c r="O17" t="s">
        <v>4372</v>
      </c>
      <c r="P17" t="s">
        <v>4372</v>
      </c>
      <c r="Q17" t="s">
        <v>4398</v>
      </c>
    </row>
    <row r="18" spans="1:17" x14ac:dyDescent="0.25">
      <c r="A18" t="s">
        <v>4361</v>
      </c>
      <c r="C18">
        <v>68</v>
      </c>
      <c r="D18" t="s">
        <v>92</v>
      </c>
      <c r="E18" t="s">
        <v>65</v>
      </c>
      <c r="F18" t="s">
        <v>91</v>
      </c>
      <c r="G18" t="s">
        <v>4087</v>
      </c>
      <c r="H18" t="s">
        <v>697</v>
      </c>
      <c r="I18" t="s">
        <v>92</v>
      </c>
      <c r="M18" t="s">
        <v>4399</v>
      </c>
      <c r="N18" t="s">
        <v>4400</v>
      </c>
      <c r="O18" t="s">
        <v>4372</v>
      </c>
      <c r="P18" t="s">
        <v>4379</v>
      </c>
    </row>
    <row r="19" spans="1:17" x14ac:dyDescent="0.25">
      <c r="A19" t="s">
        <v>4361</v>
      </c>
      <c r="B19">
        <v>88</v>
      </c>
      <c r="C19">
        <v>209</v>
      </c>
      <c r="D19" t="s">
        <v>245</v>
      </c>
      <c r="E19" t="s">
        <v>65</v>
      </c>
      <c r="G19" t="s">
        <v>3901</v>
      </c>
      <c r="H19" t="s">
        <v>697</v>
      </c>
      <c r="I19" t="s">
        <v>245</v>
      </c>
      <c r="M19" t="s">
        <v>4401</v>
      </c>
      <c r="P19" t="s">
        <v>697</v>
      </c>
    </row>
    <row r="20" spans="1:17" x14ac:dyDescent="0.25">
      <c r="A20" t="s">
        <v>4361</v>
      </c>
      <c r="B20">
        <v>1026</v>
      </c>
      <c r="C20">
        <v>224</v>
      </c>
      <c r="D20" t="s">
        <v>94</v>
      </c>
      <c r="E20" t="s">
        <v>65</v>
      </c>
      <c r="F20" t="s">
        <v>93</v>
      </c>
      <c r="G20" t="s">
        <v>4139</v>
      </c>
      <c r="H20" t="s">
        <v>697</v>
      </c>
      <c r="I20" t="s">
        <v>94</v>
      </c>
      <c r="M20" t="s">
        <v>4402</v>
      </c>
      <c r="O20" t="s">
        <v>4379</v>
      </c>
      <c r="P20" t="s">
        <v>697</v>
      </c>
      <c r="Q20" t="s">
        <v>4403</v>
      </c>
    </row>
    <row r="21" spans="1:17" ht="15.75" customHeight="1" x14ac:dyDescent="0.25">
      <c r="D21" s="202" t="s">
        <v>4157</v>
      </c>
      <c r="E21" t="s">
        <v>65</v>
      </c>
      <c r="G21" s="202" t="s">
        <v>4404</v>
      </c>
      <c r="I21" s="202" t="s">
        <v>4157</v>
      </c>
    </row>
    <row r="22" spans="1:17" ht="15.75" customHeight="1" x14ac:dyDescent="0.25">
      <c r="D22" s="202" t="s">
        <v>4166</v>
      </c>
      <c r="E22" t="s">
        <v>65</v>
      </c>
      <c r="G22" s="202" t="s">
        <v>4405</v>
      </c>
      <c r="I22" s="202" t="s">
        <v>4166</v>
      </c>
    </row>
    <row r="23" spans="1:17" ht="15.75" customHeight="1" x14ac:dyDescent="0.25">
      <c r="A23" t="s">
        <v>4361</v>
      </c>
      <c r="B23">
        <v>136</v>
      </c>
      <c r="C23">
        <v>35</v>
      </c>
      <c r="D23" t="s">
        <v>3758</v>
      </c>
      <c r="E23" t="s">
        <v>96</v>
      </c>
      <c r="F23" t="s">
        <v>4406</v>
      </c>
      <c r="G23" t="s">
        <v>4077</v>
      </c>
      <c r="H23" t="s">
        <v>697</v>
      </c>
      <c r="I23" t="s">
        <v>3758</v>
      </c>
      <c r="O23" t="s">
        <v>4407</v>
      </c>
      <c r="P23" t="s">
        <v>4408</v>
      </c>
      <c r="Q23" t="s">
        <v>4409</v>
      </c>
    </row>
    <row r="24" spans="1:17" ht="15.75" customHeight="1" x14ac:dyDescent="0.25">
      <c r="A24" t="s">
        <v>4361</v>
      </c>
      <c r="B24">
        <v>144</v>
      </c>
      <c r="C24">
        <v>36</v>
      </c>
      <c r="D24" t="s">
        <v>474</v>
      </c>
      <c r="E24" t="s">
        <v>96</v>
      </c>
      <c r="G24" t="s">
        <v>4079</v>
      </c>
      <c r="H24" t="s">
        <v>697</v>
      </c>
      <c r="I24" t="s">
        <v>474</v>
      </c>
      <c r="P24" t="s">
        <v>4408</v>
      </c>
      <c r="Q24" t="s">
        <v>4409</v>
      </c>
    </row>
    <row r="25" spans="1:17" ht="15.75" customHeight="1" x14ac:dyDescent="0.25">
      <c r="A25" t="s">
        <v>4361</v>
      </c>
      <c r="B25">
        <v>168</v>
      </c>
      <c r="C25">
        <v>37</v>
      </c>
      <c r="D25" t="s">
        <v>4080</v>
      </c>
      <c r="E25" t="s">
        <v>96</v>
      </c>
      <c r="G25" t="s">
        <v>4081</v>
      </c>
      <c r="H25" t="s">
        <v>3924</v>
      </c>
      <c r="I25" t="s">
        <v>4080</v>
      </c>
      <c r="P25" t="s">
        <v>4408</v>
      </c>
      <c r="Q25" t="s">
        <v>4409</v>
      </c>
    </row>
    <row r="26" spans="1:17" ht="15.75" customHeight="1" x14ac:dyDescent="0.25">
      <c r="A26" t="s">
        <v>4361</v>
      </c>
      <c r="B26">
        <v>161</v>
      </c>
      <c r="C26">
        <v>91</v>
      </c>
      <c r="D26" t="s">
        <v>523</v>
      </c>
      <c r="E26" t="s">
        <v>96</v>
      </c>
      <c r="F26" t="s">
        <v>523</v>
      </c>
      <c r="G26" t="s">
        <v>3906</v>
      </c>
      <c r="H26" t="s">
        <v>697</v>
      </c>
      <c r="I26" t="s">
        <v>523</v>
      </c>
      <c r="M26" t="s">
        <v>4410</v>
      </c>
      <c r="N26" t="s">
        <v>4409</v>
      </c>
      <c r="O26" t="s">
        <v>4409</v>
      </c>
      <c r="P26" t="s">
        <v>4409</v>
      </c>
      <c r="Q26" t="s">
        <v>4411</v>
      </c>
    </row>
    <row r="27" spans="1:17" ht="15.75" customHeight="1" x14ac:dyDescent="0.25">
      <c r="A27" t="s">
        <v>4361</v>
      </c>
      <c r="B27">
        <v>149</v>
      </c>
      <c r="C27">
        <v>92</v>
      </c>
      <c r="D27" t="s">
        <v>489</v>
      </c>
      <c r="E27" t="s">
        <v>96</v>
      </c>
      <c r="F27" t="s">
        <v>488</v>
      </c>
      <c r="G27" t="s">
        <v>3907</v>
      </c>
      <c r="H27" t="s">
        <v>697</v>
      </c>
      <c r="I27" t="s">
        <v>489</v>
      </c>
      <c r="M27" t="s">
        <v>4412</v>
      </c>
      <c r="N27" t="s">
        <v>4411</v>
      </c>
      <c r="O27" t="s">
        <v>4411</v>
      </c>
      <c r="P27" t="s">
        <v>4411</v>
      </c>
      <c r="Q27" t="s">
        <v>4413</v>
      </c>
    </row>
    <row r="28" spans="1:17" ht="15.75" customHeight="1" x14ac:dyDescent="0.25">
      <c r="A28" t="s">
        <v>4361</v>
      </c>
      <c r="B28">
        <v>91</v>
      </c>
      <c r="C28">
        <v>93</v>
      </c>
      <c r="D28" t="s">
        <v>250</v>
      </c>
      <c r="E28" t="s">
        <v>96</v>
      </c>
      <c r="F28" t="s">
        <v>249</v>
      </c>
      <c r="G28" t="s">
        <v>3908</v>
      </c>
      <c r="H28" t="s">
        <v>697</v>
      </c>
      <c r="I28" t="s">
        <v>250</v>
      </c>
      <c r="M28" t="s">
        <v>4414</v>
      </c>
      <c r="N28" t="s">
        <v>4415</v>
      </c>
      <c r="O28" t="s">
        <v>4415</v>
      </c>
      <c r="P28" t="s">
        <v>4415</v>
      </c>
      <c r="Q28" t="s">
        <v>4416</v>
      </c>
    </row>
    <row r="29" spans="1:17" ht="15.75" customHeight="1" x14ac:dyDescent="0.25">
      <c r="A29" t="s">
        <v>4361</v>
      </c>
      <c r="B29">
        <v>148</v>
      </c>
      <c r="C29">
        <v>94</v>
      </c>
      <c r="D29" t="s">
        <v>486</v>
      </c>
      <c r="E29" t="s">
        <v>96</v>
      </c>
      <c r="F29" t="s">
        <v>485</v>
      </c>
      <c r="G29" t="s">
        <v>3909</v>
      </c>
      <c r="H29" t="s">
        <v>697</v>
      </c>
      <c r="I29" t="s">
        <v>486</v>
      </c>
      <c r="M29" t="s">
        <v>4417</v>
      </c>
      <c r="N29" t="s">
        <v>4418</v>
      </c>
      <c r="O29" t="s">
        <v>4418</v>
      </c>
      <c r="P29" t="s">
        <v>4418</v>
      </c>
      <c r="Q29" t="s">
        <v>4415</v>
      </c>
    </row>
    <row r="30" spans="1:17" ht="15.75" customHeight="1" x14ac:dyDescent="0.25">
      <c r="A30" t="s">
        <v>4361</v>
      </c>
      <c r="B30">
        <v>90</v>
      </c>
      <c r="C30">
        <v>95</v>
      </c>
      <c r="D30" t="s">
        <v>248</v>
      </c>
      <c r="E30" t="s">
        <v>96</v>
      </c>
      <c r="F30" t="s">
        <v>247</v>
      </c>
      <c r="G30" t="s">
        <v>3910</v>
      </c>
      <c r="H30" t="s">
        <v>697</v>
      </c>
      <c r="I30" t="s">
        <v>248</v>
      </c>
      <c r="M30" t="s">
        <v>4419</v>
      </c>
      <c r="N30" t="s">
        <v>4413</v>
      </c>
      <c r="O30" t="s">
        <v>4413</v>
      </c>
      <c r="P30" t="s">
        <v>4413</v>
      </c>
      <c r="Q30" t="s">
        <v>4418</v>
      </c>
    </row>
    <row r="31" spans="1:17" ht="15.75" customHeight="1" x14ac:dyDescent="0.25">
      <c r="A31" t="s">
        <v>4361</v>
      </c>
      <c r="B31">
        <v>152</v>
      </c>
      <c r="C31">
        <v>96</v>
      </c>
      <c r="D31" t="s">
        <v>502</v>
      </c>
      <c r="E31" t="s">
        <v>96</v>
      </c>
      <c r="F31" t="s">
        <v>502</v>
      </c>
      <c r="G31" t="s">
        <v>3911</v>
      </c>
      <c r="H31" t="s">
        <v>697</v>
      </c>
      <c r="I31" t="s">
        <v>502</v>
      </c>
      <c r="M31" t="s">
        <v>4370</v>
      </c>
      <c r="N31" t="s">
        <v>4416</v>
      </c>
      <c r="O31" t="s">
        <v>4416</v>
      </c>
      <c r="P31" t="s">
        <v>4416</v>
      </c>
      <c r="Q31" t="s">
        <v>4420</v>
      </c>
    </row>
    <row r="32" spans="1:17" ht="15.75" customHeight="1" x14ac:dyDescent="0.25">
      <c r="A32" t="s">
        <v>4361</v>
      </c>
      <c r="B32">
        <v>46</v>
      </c>
      <c r="C32">
        <v>97</v>
      </c>
      <c r="D32" t="s">
        <v>100</v>
      </c>
      <c r="E32" t="s">
        <v>96</v>
      </c>
      <c r="F32" t="s">
        <v>99</v>
      </c>
      <c r="G32" t="s">
        <v>4044</v>
      </c>
      <c r="H32" t="s">
        <v>697</v>
      </c>
      <c r="I32" t="s">
        <v>100</v>
      </c>
      <c r="N32" t="s">
        <v>4421</v>
      </c>
      <c r="O32" t="s">
        <v>4421</v>
      </c>
      <c r="P32" t="s">
        <v>4421</v>
      </c>
      <c r="Q32" t="s">
        <v>4422</v>
      </c>
    </row>
    <row r="33" spans="1:17" ht="15.75" customHeight="1" x14ac:dyDescent="0.25">
      <c r="A33" t="s">
        <v>4361</v>
      </c>
      <c r="B33">
        <v>47</v>
      </c>
      <c r="C33">
        <v>98</v>
      </c>
      <c r="D33" t="s">
        <v>102</v>
      </c>
      <c r="E33" t="s">
        <v>96</v>
      </c>
      <c r="F33" t="s">
        <v>101</v>
      </c>
      <c r="G33" t="s">
        <v>4045</v>
      </c>
      <c r="H33" t="s">
        <v>697</v>
      </c>
      <c r="I33" t="s">
        <v>102</v>
      </c>
      <c r="M33" t="s">
        <v>4423</v>
      </c>
      <c r="N33" t="s">
        <v>4420</v>
      </c>
      <c r="O33" t="s">
        <v>4420</v>
      </c>
      <c r="P33" t="s">
        <v>4420</v>
      </c>
      <c r="Q33" t="s">
        <v>4424</v>
      </c>
    </row>
    <row r="34" spans="1:17" ht="15.75" customHeight="1" x14ac:dyDescent="0.25">
      <c r="A34" t="s">
        <v>4361</v>
      </c>
      <c r="B34">
        <v>48</v>
      </c>
      <c r="C34">
        <v>99</v>
      </c>
      <c r="D34" t="s">
        <v>104</v>
      </c>
      <c r="E34" t="s">
        <v>96</v>
      </c>
      <c r="F34" t="s">
        <v>3750</v>
      </c>
      <c r="G34" t="s">
        <v>4425</v>
      </c>
      <c r="H34" t="s">
        <v>697</v>
      </c>
      <c r="I34" t="s">
        <v>104</v>
      </c>
      <c r="M34" t="s">
        <v>4375</v>
      </c>
      <c r="N34" t="s">
        <v>4422</v>
      </c>
      <c r="O34" t="s">
        <v>4422</v>
      </c>
      <c r="P34" t="s">
        <v>4422</v>
      </c>
      <c r="Q34" t="s">
        <v>4426</v>
      </c>
    </row>
    <row r="35" spans="1:17" ht="15.75" customHeight="1" x14ac:dyDescent="0.25">
      <c r="A35" t="s">
        <v>4361</v>
      </c>
      <c r="B35">
        <v>89</v>
      </c>
      <c r="C35">
        <v>100</v>
      </c>
      <c r="D35" t="s">
        <v>246</v>
      </c>
      <c r="E35" t="s">
        <v>96</v>
      </c>
      <c r="F35" t="s">
        <v>246</v>
      </c>
      <c r="G35" t="s">
        <v>3918</v>
      </c>
      <c r="H35" t="s">
        <v>697</v>
      </c>
      <c r="I35" t="s">
        <v>246</v>
      </c>
      <c r="M35" t="s">
        <v>4427</v>
      </c>
      <c r="N35" t="s">
        <v>4424</v>
      </c>
      <c r="O35" t="s">
        <v>4424</v>
      </c>
      <c r="P35" t="s">
        <v>4424</v>
      </c>
      <c r="Q35" t="s">
        <v>4428</v>
      </c>
    </row>
    <row r="36" spans="1:17" ht="15.75" customHeight="1" x14ac:dyDescent="0.25">
      <c r="A36" t="s">
        <v>4361</v>
      </c>
      <c r="B36">
        <v>118</v>
      </c>
      <c r="C36">
        <v>101</v>
      </c>
      <c r="D36" t="s">
        <v>362</v>
      </c>
      <c r="E36" t="s">
        <v>96</v>
      </c>
      <c r="F36" t="s">
        <v>362</v>
      </c>
      <c r="G36" t="s">
        <v>3917</v>
      </c>
      <c r="H36" t="s">
        <v>697</v>
      </c>
      <c r="I36" t="s">
        <v>362</v>
      </c>
      <c r="M36" t="s">
        <v>4429</v>
      </c>
      <c r="N36" t="s">
        <v>4426</v>
      </c>
      <c r="O36" t="s">
        <v>4426</v>
      </c>
      <c r="P36" t="s">
        <v>4426</v>
      </c>
      <c r="Q36" t="s">
        <v>4430</v>
      </c>
    </row>
    <row r="37" spans="1:17" ht="15.75" customHeight="1" x14ac:dyDescent="0.25">
      <c r="A37" t="s">
        <v>4361</v>
      </c>
      <c r="B37">
        <v>139</v>
      </c>
      <c r="C37">
        <v>102</v>
      </c>
      <c r="D37" t="s">
        <v>443</v>
      </c>
      <c r="E37" t="s">
        <v>96</v>
      </c>
      <c r="F37" t="s">
        <v>442</v>
      </c>
      <c r="G37" t="s">
        <v>3916</v>
      </c>
      <c r="H37" t="s">
        <v>697</v>
      </c>
      <c r="I37" t="s">
        <v>443</v>
      </c>
      <c r="M37" t="s">
        <v>534</v>
      </c>
      <c r="N37" t="s">
        <v>4428</v>
      </c>
      <c r="O37" t="s">
        <v>4428</v>
      </c>
      <c r="P37" t="s">
        <v>4428</v>
      </c>
      <c r="Q37" t="s">
        <v>4431</v>
      </c>
    </row>
    <row r="38" spans="1:17" ht="15.75" customHeight="1" x14ac:dyDescent="0.25">
      <c r="A38" t="s">
        <v>4361</v>
      </c>
      <c r="B38">
        <v>81</v>
      </c>
      <c r="C38">
        <v>103</v>
      </c>
      <c r="D38" t="s">
        <v>221</v>
      </c>
      <c r="E38" t="s">
        <v>96</v>
      </c>
      <c r="F38" t="s">
        <v>220</v>
      </c>
      <c r="G38" t="s">
        <v>3921</v>
      </c>
      <c r="H38" t="s">
        <v>697</v>
      </c>
      <c r="I38" t="s">
        <v>221</v>
      </c>
      <c r="M38" t="s">
        <v>4432</v>
      </c>
      <c r="N38" t="s">
        <v>4430</v>
      </c>
      <c r="O38" t="s">
        <v>4430</v>
      </c>
      <c r="P38" t="s">
        <v>4430</v>
      </c>
      <c r="Q38" t="s">
        <v>4433</v>
      </c>
    </row>
    <row r="39" spans="1:17" ht="15.75" customHeight="1" x14ac:dyDescent="0.25">
      <c r="A39" t="s">
        <v>4361</v>
      </c>
      <c r="B39">
        <v>138</v>
      </c>
      <c r="C39">
        <v>104</v>
      </c>
      <c r="D39" t="s">
        <v>439</v>
      </c>
      <c r="E39" t="s">
        <v>96</v>
      </c>
      <c r="F39" t="s">
        <v>438</v>
      </c>
      <c r="G39" t="s">
        <v>3920</v>
      </c>
      <c r="H39" t="s">
        <v>697</v>
      </c>
      <c r="I39" t="s">
        <v>439</v>
      </c>
      <c r="M39" t="s">
        <v>4434</v>
      </c>
      <c r="N39" t="s">
        <v>4431</v>
      </c>
      <c r="O39" t="s">
        <v>4431</v>
      </c>
      <c r="P39" t="s">
        <v>4431</v>
      </c>
      <c r="Q39" t="s">
        <v>4435</v>
      </c>
    </row>
    <row r="40" spans="1:17" ht="15.75" customHeight="1" x14ac:dyDescent="0.25">
      <c r="A40" t="s">
        <v>4361</v>
      </c>
      <c r="B40">
        <v>98</v>
      </c>
      <c r="C40">
        <v>105</v>
      </c>
      <c r="D40" t="s">
        <v>275</v>
      </c>
      <c r="E40" t="s">
        <v>96</v>
      </c>
      <c r="F40" t="s">
        <v>274</v>
      </c>
      <c r="G40" t="s">
        <v>4050</v>
      </c>
      <c r="H40" t="s">
        <v>697</v>
      </c>
      <c r="I40" t="s">
        <v>275</v>
      </c>
      <c r="M40" t="s">
        <v>4436</v>
      </c>
      <c r="N40" t="s">
        <v>4433</v>
      </c>
      <c r="O40" t="s">
        <v>4433</v>
      </c>
      <c r="P40" t="s">
        <v>4433</v>
      </c>
      <c r="Q40" t="s">
        <v>4437</v>
      </c>
    </row>
    <row r="41" spans="1:17" ht="15.75" customHeight="1" x14ac:dyDescent="0.25">
      <c r="A41" t="s">
        <v>4361</v>
      </c>
      <c r="B41">
        <v>77</v>
      </c>
      <c r="C41">
        <v>106</v>
      </c>
      <c r="D41" t="s">
        <v>205</v>
      </c>
      <c r="E41" t="s">
        <v>96</v>
      </c>
      <c r="F41" t="s">
        <v>204</v>
      </c>
      <c r="G41" t="s">
        <v>3922</v>
      </c>
      <c r="H41" t="s">
        <v>697</v>
      </c>
      <c r="I41" t="s">
        <v>205</v>
      </c>
      <c r="N41" t="s">
        <v>4435</v>
      </c>
      <c r="O41" t="s">
        <v>4435</v>
      </c>
      <c r="P41" t="s">
        <v>4435</v>
      </c>
      <c r="Q41" t="s">
        <v>4438</v>
      </c>
    </row>
    <row r="42" spans="1:17" ht="15.75" customHeight="1" x14ac:dyDescent="0.25">
      <c r="A42" t="s">
        <v>4361</v>
      </c>
      <c r="B42">
        <v>150</v>
      </c>
      <c r="C42">
        <v>107</v>
      </c>
      <c r="D42" t="s">
        <v>493</v>
      </c>
      <c r="E42" t="s">
        <v>96</v>
      </c>
      <c r="F42" t="s">
        <v>492</v>
      </c>
      <c r="G42" t="s">
        <v>3919</v>
      </c>
      <c r="H42" t="s">
        <v>697</v>
      </c>
      <c r="I42" t="s">
        <v>493</v>
      </c>
      <c r="M42" t="s">
        <v>4381</v>
      </c>
      <c r="N42" t="s">
        <v>4438</v>
      </c>
      <c r="O42" t="s">
        <v>4438</v>
      </c>
      <c r="P42" t="s">
        <v>4438</v>
      </c>
      <c r="Q42" t="s">
        <v>4439</v>
      </c>
    </row>
    <row r="43" spans="1:17" ht="15.75" customHeight="1" x14ac:dyDescent="0.25">
      <c r="A43" t="s">
        <v>4361</v>
      </c>
      <c r="B43">
        <v>145</v>
      </c>
      <c r="C43">
        <v>108</v>
      </c>
      <c r="D43" t="s">
        <v>475</v>
      </c>
      <c r="E43" t="s">
        <v>96</v>
      </c>
      <c r="F43" t="s">
        <v>475</v>
      </c>
      <c r="G43" t="s">
        <v>3923</v>
      </c>
      <c r="H43" t="s">
        <v>697</v>
      </c>
      <c r="I43" t="s">
        <v>475</v>
      </c>
      <c r="N43" t="s">
        <v>4439</v>
      </c>
      <c r="O43" t="s">
        <v>4439</v>
      </c>
      <c r="P43" t="s">
        <v>4439</v>
      </c>
      <c r="Q43" t="s">
        <v>4440</v>
      </c>
    </row>
    <row r="44" spans="1:17" ht="15.75" customHeight="1" x14ac:dyDescent="0.25">
      <c r="A44" t="s">
        <v>4361</v>
      </c>
      <c r="B44">
        <v>18</v>
      </c>
      <c r="C44">
        <v>109</v>
      </c>
      <c r="D44" t="s">
        <v>3925</v>
      </c>
      <c r="E44" t="s">
        <v>96</v>
      </c>
      <c r="F44" t="s">
        <v>3926</v>
      </c>
      <c r="G44" t="s">
        <v>3926</v>
      </c>
      <c r="H44" t="s">
        <v>3924</v>
      </c>
      <c r="I44" t="s">
        <v>3925</v>
      </c>
      <c r="N44" t="s">
        <v>4440</v>
      </c>
      <c r="O44" t="s">
        <v>4440</v>
      </c>
      <c r="P44" t="s">
        <v>4440</v>
      </c>
      <c r="Q44" t="s">
        <v>4441</v>
      </c>
    </row>
    <row r="45" spans="1:17" ht="15.75" customHeight="1" x14ac:dyDescent="0.25">
      <c r="A45" t="s">
        <v>4361</v>
      </c>
      <c r="B45">
        <v>114</v>
      </c>
      <c r="C45">
        <v>110</v>
      </c>
      <c r="D45" t="s">
        <v>333</v>
      </c>
      <c r="E45" t="s">
        <v>96</v>
      </c>
      <c r="F45" t="s">
        <v>332</v>
      </c>
      <c r="G45" t="s">
        <v>4442</v>
      </c>
      <c r="H45" t="s">
        <v>697</v>
      </c>
      <c r="I45" t="s">
        <v>4443</v>
      </c>
      <c r="M45" t="s">
        <v>4391</v>
      </c>
      <c r="N45" t="s">
        <v>4441</v>
      </c>
      <c r="O45" t="s">
        <v>4441</v>
      </c>
      <c r="P45" t="s">
        <v>4441</v>
      </c>
      <c r="Q45" t="s">
        <v>4444</v>
      </c>
    </row>
    <row r="46" spans="1:17" ht="15.75" customHeight="1" x14ac:dyDescent="0.25">
      <c r="A46" t="s">
        <v>4361</v>
      </c>
      <c r="B46">
        <v>207</v>
      </c>
      <c r="C46">
        <v>111</v>
      </c>
      <c r="D46" t="s">
        <v>337</v>
      </c>
      <c r="E46" t="s">
        <v>96</v>
      </c>
      <c r="F46" t="s">
        <v>4445</v>
      </c>
      <c r="G46" t="s">
        <v>4052</v>
      </c>
      <c r="H46" t="s">
        <v>3779</v>
      </c>
      <c r="I46" t="s">
        <v>337</v>
      </c>
      <c r="O46" t="s">
        <v>4444</v>
      </c>
      <c r="P46" t="s">
        <v>4444</v>
      </c>
    </row>
    <row r="47" spans="1:17" ht="15.75" customHeight="1" x14ac:dyDescent="0.25">
      <c r="A47" t="s">
        <v>4361</v>
      </c>
      <c r="B47">
        <v>153</v>
      </c>
      <c r="C47">
        <v>216</v>
      </c>
      <c r="D47" t="s">
        <v>504</v>
      </c>
      <c r="E47" t="s">
        <v>96</v>
      </c>
      <c r="G47" t="s">
        <v>4136</v>
      </c>
      <c r="H47" t="s">
        <v>697</v>
      </c>
      <c r="I47" t="s">
        <v>504</v>
      </c>
      <c r="P47" t="s">
        <v>697</v>
      </c>
      <c r="Q47" t="s">
        <v>4421</v>
      </c>
    </row>
    <row r="48" spans="1:17" ht="15.75" customHeight="1" x14ac:dyDescent="0.25">
      <c r="A48" t="s">
        <v>4361</v>
      </c>
      <c r="B48">
        <v>209</v>
      </c>
      <c r="C48">
        <v>223</v>
      </c>
      <c r="D48" t="s">
        <v>496</v>
      </c>
      <c r="E48" t="s">
        <v>96</v>
      </c>
      <c r="G48" t="s">
        <v>4138</v>
      </c>
      <c r="H48" t="s">
        <v>697</v>
      </c>
      <c r="I48" t="s">
        <v>496</v>
      </c>
      <c r="M48" t="s">
        <v>4367</v>
      </c>
      <c r="P48" t="s">
        <v>697</v>
      </c>
    </row>
    <row r="49" spans="1:17" ht="15.75" customHeight="1" x14ac:dyDescent="0.25">
      <c r="A49" t="s">
        <v>4361</v>
      </c>
      <c r="C49">
        <v>225</v>
      </c>
      <c r="D49" t="s">
        <v>3789</v>
      </c>
      <c r="E49" t="s">
        <v>96</v>
      </c>
      <c r="F49" t="s">
        <v>4446</v>
      </c>
      <c r="G49" t="s">
        <v>4140</v>
      </c>
      <c r="H49" t="s">
        <v>697</v>
      </c>
      <c r="I49" t="s">
        <v>3789</v>
      </c>
      <c r="M49" t="s">
        <v>4447</v>
      </c>
      <c r="O49" t="s">
        <v>4448</v>
      </c>
      <c r="P49" t="s">
        <v>697</v>
      </c>
    </row>
    <row r="50" spans="1:17" ht="15.75" customHeight="1" x14ac:dyDescent="0.25">
      <c r="D50" t="s">
        <v>3933</v>
      </c>
      <c r="E50" t="s">
        <v>96</v>
      </c>
      <c r="G50" s="25" t="s">
        <v>4449</v>
      </c>
      <c r="I50" t="s">
        <v>3933</v>
      </c>
    </row>
    <row r="51" spans="1:17" ht="15.75" customHeight="1" x14ac:dyDescent="0.25">
      <c r="D51" s="202" t="s">
        <v>3912</v>
      </c>
      <c r="E51" t="s">
        <v>96</v>
      </c>
      <c r="G51" s="202" t="s">
        <v>3913</v>
      </c>
      <c r="I51" s="202" t="s">
        <v>3912</v>
      </c>
    </row>
    <row r="52" spans="1:17" ht="15.75" customHeight="1" x14ac:dyDescent="0.25">
      <c r="D52" s="202" t="s">
        <v>3914</v>
      </c>
      <c r="E52" t="s">
        <v>96</v>
      </c>
      <c r="G52" s="202" t="s">
        <v>3915</v>
      </c>
      <c r="I52" s="202" t="s">
        <v>3914</v>
      </c>
    </row>
    <row r="53" spans="1:17" ht="15.75" customHeight="1" x14ac:dyDescent="0.25">
      <c r="D53" s="202" t="s">
        <v>106</v>
      </c>
      <c r="E53" t="s">
        <v>96</v>
      </c>
      <c r="G53" s="202" t="s">
        <v>105</v>
      </c>
      <c r="I53" s="202" t="s">
        <v>106</v>
      </c>
    </row>
    <row r="54" spans="1:17" ht="15.75" customHeight="1" x14ac:dyDescent="0.25">
      <c r="A54" t="s">
        <v>4361</v>
      </c>
      <c r="B54">
        <v>1003</v>
      </c>
      <c r="C54">
        <v>144</v>
      </c>
      <c r="D54" t="s">
        <v>344</v>
      </c>
      <c r="E54" t="s">
        <v>343</v>
      </c>
      <c r="F54" t="s">
        <v>342</v>
      </c>
      <c r="G54" t="s">
        <v>4341</v>
      </c>
      <c r="H54" t="s">
        <v>1148</v>
      </c>
      <c r="I54" t="s">
        <v>344</v>
      </c>
      <c r="M54" t="s">
        <v>4450</v>
      </c>
      <c r="N54" t="s">
        <v>4451</v>
      </c>
      <c r="O54" t="s">
        <v>4450</v>
      </c>
      <c r="P54" t="s">
        <v>4450</v>
      </c>
      <c r="Q54" t="s">
        <v>4452</v>
      </c>
    </row>
    <row r="55" spans="1:17" ht="15.75" customHeight="1" x14ac:dyDescent="0.25">
      <c r="A55" t="s">
        <v>4361</v>
      </c>
      <c r="B55">
        <v>1004</v>
      </c>
      <c r="C55">
        <v>145</v>
      </c>
      <c r="D55" t="s">
        <v>346</v>
      </c>
      <c r="E55" t="s">
        <v>343</v>
      </c>
      <c r="F55" t="s">
        <v>345</v>
      </c>
      <c r="G55" t="s">
        <v>4346</v>
      </c>
      <c r="H55" t="s">
        <v>1148</v>
      </c>
      <c r="I55" t="s">
        <v>346</v>
      </c>
      <c r="M55" t="s">
        <v>4453</v>
      </c>
      <c r="N55" t="s">
        <v>4452</v>
      </c>
      <c r="O55" t="s">
        <v>4453</v>
      </c>
      <c r="P55" t="s">
        <v>4453</v>
      </c>
      <c r="Q55" t="s">
        <v>4451</v>
      </c>
    </row>
    <row r="56" spans="1:17" ht="15.75" customHeight="1" x14ac:dyDescent="0.25">
      <c r="A56" t="s">
        <v>4361</v>
      </c>
      <c r="B56">
        <v>1007</v>
      </c>
      <c r="C56">
        <v>146</v>
      </c>
      <c r="D56" t="s">
        <v>461</v>
      </c>
      <c r="E56" t="s">
        <v>343</v>
      </c>
      <c r="F56" t="s">
        <v>3782</v>
      </c>
      <c r="G56" t="s">
        <v>4454</v>
      </c>
      <c r="H56" t="s">
        <v>1148</v>
      </c>
      <c r="I56" t="s">
        <v>461</v>
      </c>
      <c r="M56" t="s">
        <v>4455</v>
      </c>
      <c r="N56" t="s">
        <v>4456</v>
      </c>
      <c r="O56" t="s">
        <v>4455</v>
      </c>
      <c r="P56" t="s">
        <v>4455</v>
      </c>
      <c r="Q56" t="s">
        <v>4457</v>
      </c>
    </row>
    <row r="57" spans="1:17" ht="15.75" customHeight="1" x14ac:dyDescent="0.25">
      <c r="A57" t="s">
        <v>4361</v>
      </c>
      <c r="C57">
        <v>147</v>
      </c>
      <c r="D57" t="s">
        <v>470</v>
      </c>
      <c r="E57" t="s">
        <v>343</v>
      </c>
      <c r="F57" t="s">
        <v>4458</v>
      </c>
      <c r="G57" t="s">
        <v>4001</v>
      </c>
      <c r="H57" t="s">
        <v>1148</v>
      </c>
      <c r="I57" t="s">
        <v>470</v>
      </c>
      <c r="M57" t="s">
        <v>4459</v>
      </c>
      <c r="N57" t="s">
        <v>4457</v>
      </c>
      <c r="O57" t="s">
        <v>4460</v>
      </c>
      <c r="P57" t="s">
        <v>4460</v>
      </c>
      <c r="Q57" t="s">
        <v>4461</v>
      </c>
    </row>
    <row r="58" spans="1:17" ht="15.75" customHeight="1" x14ac:dyDescent="0.25">
      <c r="A58" t="s">
        <v>4361</v>
      </c>
      <c r="B58">
        <v>1001</v>
      </c>
      <c r="C58">
        <v>194</v>
      </c>
      <c r="D58" t="s">
        <v>4121</v>
      </c>
      <c r="E58" t="s">
        <v>343</v>
      </c>
      <c r="G58" t="s">
        <v>4122</v>
      </c>
      <c r="H58" t="s">
        <v>1148</v>
      </c>
      <c r="I58" t="s">
        <v>4121</v>
      </c>
      <c r="P58" t="s">
        <v>321</v>
      </c>
      <c r="Q58" t="s">
        <v>4456</v>
      </c>
    </row>
    <row r="59" spans="1:17" ht="15.75" customHeight="1" x14ac:dyDescent="0.25">
      <c r="A59" t="s">
        <v>4361</v>
      </c>
      <c r="B59">
        <v>1002</v>
      </c>
      <c r="C59">
        <v>195</v>
      </c>
      <c r="D59" t="s">
        <v>210</v>
      </c>
      <c r="E59" t="s">
        <v>343</v>
      </c>
      <c r="G59" t="s">
        <v>4058</v>
      </c>
      <c r="H59" t="s">
        <v>1148</v>
      </c>
      <c r="I59" t="s">
        <v>210</v>
      </c>
      <c r="P59" t="s">
        <v>321</v>
      </c>
    </row>
    <row r="60" spans="1:17" ht="15.75" customHeight="1" x14ac:dyDescent="0.25">
      <c r="A60" t="s">
        <v>4361</v>
      </c>
      <c r="B60">
        <v>1010</v>
      </c>
      <c r="C60">
        <v>196</v>
      </c>
      <c r="D60" t="s">
        <v>518</v>
      </c>
      <c r="E60" t="s">
        <v>343</v>
      </c>
      <c r="G60" t="s">
        <v>4003</v>
      </c>
      <c r="H60" t="s">
        <v>1148</v>
      </c>
      <c r="I60" t="s">
        <v>518</v>
      </c>
      <c r="P60" t="s">
        <v>321</v>
      </c>
    </row>
    <row r="61" spans="1:17" ht="15.75" customHeight="1" x14ac:dyDescent="0.25">
      <c r="A61" t="s">
        <v>4361</v>
      </c>
      <c r="B61">
        <v>1027</v>
      </c>
      <c r="C61">
        <v>197</v>
      </c>
      <c r="D61" t="s">
        <v>3792</v>
      </c>
      <c r="E61" t="s">
        <v>343</v>
      </c>
      <c r="G61" t="s">
        <v>4006</v>
      </c>
      <c r="H61" t="s">
        <v>4005</v>
      </c>
      <c r="I61" t="s">
        <v>3792</v>
      </c>
      <c r="P61" t="s">
        <v>321</v>
      </c>
    </row>
    <row r="62" spans="1:17" ht="15.75" customHeight="1" x14ac:dyDescent="0.25">
      <c r="D62" t="s">
        <v>463</v>
      </c>
      <c r="E62" t="s">
        <v>343</v>
      </c>
      <c r="G62" s="154" t="s">
        <v>462</v>
      </c>
      <c r="I62" t="s">
        <v>463</v>
      </c>
    </row>
    <row r="63" spans="1:17" ht="15.75" customHeight="1" x14ac:dyDescent="0.25">
      <c r="A63" t="s">
        <v>4361</v>
      </c>
      <c r="B63">
        <v>1005</v>
      </c>
      <c r="C63">
        <v>156</v>
      </c>
      <c r="D63" t="s">
        <v>348</v>
      </c>
      <c r="E63" t="s">
        <v>108</v>
      </c>
      <c r="F63" t="s">
        <v>4462</v>
      </c>
      <c r="G63" t="s">
        <v>4014</v>
      </c>
      <c r="H63" t="s">
        <v>1148</v>
      </c>
      <c r="I63" t="s">
        <v>348</v>
      </c>
      <c r="M63" t="s">
        <v>4463</v>
      </c>
      <c r="N63" t="s">
        <v>4464</v>
      </c>
      <c r="O63" t="s">
        <v>4463</v>
      </c>
      <c r="P63" t="s">
        <v>4463</v>
      </c>
      <c r="Q63" t="s">
        <v>4465</v>
      </c>
    </row>
    <row r="64" spans="1:17" ht="15.75" customHeight="1" x14ac:dyDescent="0.25">
      <c r="A64" t="s">
        <v>4361</v>
      </c>
      <c r="B64">
        <v>1011</v>
      </c>
      <c r="C64">
        <v>157</v>
      </c>
      <c r="D64" t="s">
        <v>109</v>
      </c>
      <c r="E64" t="s">
        <v>108</v>
      </c>
      <c r="F64" t="s">
        <v>4466</v>
      </c>
      <c r="G64" t="s">
        <v>4015</v>
      </c>
      <c r="H64" t="s">
        <v>417</v>
      </c>
      <c r="I64" t="s">
        <v>109</v>
      </c>
      <c r="M64" t="s">
        <v>4467</v>
      </c>
      <c r="N64" t="s">
        <v>4468</v>
      </c>
      <c r="O64" t="s">
        <v>4467</v>
      </c>
      <c r="P64" t="s">
        <v>4467</v>
      </c>
      <c r="Q64" t="s">
        <v>4469</v>
      </c>
    </row>
    <row r="65" spans="1:17" ht="15.75" customHeight="1" x14ac:dyDescent="0.25">
      <c r="A65" t="s">
        <v>4361</v>
      </c>
      <c r="B65">
        <v>1009</v>
      </c>
      <c r="C65">
        <v>158</v>
      </c>
      <c r="D65" t="s">
        <v>491</v>
      </c>
      <c r="E65" t="s">
        <v>108</v>
      </c>
      <c r="G65" t="s">
        <v>4101</v>
      </c>
      <c r="H65" t="s">
        <v>1148</v>
      </c>
      <c r="I65" t="s">
        <v>491</v>
      </c>
      <c r="N65" t="s">
        <v>4463</v>
      </c>
      <c r="P65" t="s">
        <v>4470</v>
      </c>
    </row>
    <row r="66" spans="1:17" ht="15.75" customHeight="1" x14ac:dyDescent="0.25">
      <c r="A66" t="s">
        <v>4361</v>
      </c>
      <c r="B66">
        <v>1012</v>
      </c>
      <c r="C66">
        <v>198</v>
      </c>
      <c r="D66" t="s">
        <v>111</v>
      </c>
      <c r="E66" t="s">
        <v>108</v>
      </c>
      <c r="G66" t="s">
        <v>4123</v>
      </c>
      <c r="H66" t="s">
        <v>417</v>
      </c>
      <c r="I66" t="s">
        <v>111</v>
      </c>
      <c r="M66" t="s">
        <v>4470</v>
      </c>
      <c r="P66" t="s">
        <v>417</v>
      </c>
    </row>
    <row r="67" spans="1:17" ht="15.75" customHeight="1" x14ac:dyDescent="0.25">
      <c r="A67" t="s">
        <v>4361</v>
      </c>
      <c r="B67">
        <v>1026</v>
      </c>
      <c r="C67">
        <v>205</v>
      </c>
      <c r="D67" t="s">
        <v>451</v>
      </c>
      <c r="E67" t="s">
        <v>108</v>
      </c>
      <c r="G67" t="s">
        <v>450</v>
      </c>
      <c r="H67" t="s">
        <v>417</v>
      </c>
      <c r="I67" t="s">
        <v>451</v>
      </c>
      <c r="P67" t="s">
        <v>417</v>
      </c>
    </row>
    <row r="68" spans="1:17" ht="15.75" customHeight="1" x14ac:dyDescent="0.25">
      <c r="A68" t="s">
        <v>4361</v>
      </c>
      <c r="B68">
        <v>55</v>
      </c>
      <c r="C68">
        <v>14</v>
      </c>
      <c r="D68" t="s">
        <v>139</v>
      </c>
      <c r="E68" t="s">
        <v>42</v>
      </c>
      <c r="F68" t="s">
        <v>138</v>
      </c>
      <c r="G68" t="s">
        <v>3862</v>
      </c>
      <c r="H68" t="s">
        <v>697</v>
      </c>
      <c r="I68" t="s">
        <v>139</v>
      </c>
      <c r="M68" t="s">
        <v>4471</v>
      </c>
      <c r="N68" t="s">
        <v>4472</v>
      </c>
      <c r="O68" t="s">
        <v>4473</v>
      </c>
      <c r="P68" t="s">
        <v>4473</v>
      </c>
      <c r="Q68" t="s">
        <v>4472</v>
      </c>
    </row>
    <row r="69" spans="1:17" ht="15.75" customHeight="1" x14ac:dyDescent="0.25">
      <c r="A69" t="s">
        <v>4361</v>
      </c>
      <c r="B69">
        <v>56</v>
      </c>
      <c r="C69">
        <v>15</v>
      </c>
      <c r="D69" t="s">
        <v>141</v>
      </c>
      <c r="E69" t="s">
        <v>42</v>
      </c>
      <c r="F69" t="s">
        <v>140</v>
      </c>
      <c r="G69" t="s">
        <v>3863</v>
      </c>
      <c r="H69" t="s">
        <v>697</v>
      </c>
      <c r="I69" t="s">
        <v>141</v>
      </c>
      <c r="M69" t="s">
        <v>4474</v>
      </c>
      <c r="N69" t="s">
        <v>4473</v>
      </c>
      <c r="O69" t="s">
        <v>4471</v>
      </c>
      <c r="P69" t="s">
        <v>4471</v>
      </c>
      <c r="Q69" t="s">
        <v>4473</v>
      </c>
    </row>
    <row r="70" spans="1:17" ht="15.75" customHeight="1" x14ac:dyDescent="0.25">
      <c r="A70" t="s">
        <v>4361</v>
      </c>
      <c r="B70">
        <v>34</v>
      </c>
      <c r="C70">
        <v>16</v>
      </c>
      <c r="D70" t="s">
        <v>48</v>
      </c>
      <c r="E70" t="s">
        <v>42</v>
      </c>
      <c r="F70" t="s">
        <v>48</v>
      </c>
      <c r="G70" t="s">
        <v>3864</v>
      </c>
      <c r="H70" t="s">
        <v>697</v>
      </c>
      <c r="I70" t="s">
        <v>48</v>
      </c>
      <c r="M70" t="s">
        <v>4475</v>
      </c>
      <c r="N70" t="s">
        <v>4471</v>
      </c>
      <c r="O70" t="s">
        <v>4474</v>
      </c>
      <c r="P70" t="s">
        <v>4474</v>
      </c>
      <c r="Q70" t="s">
        <v>4471</v>
      </c>
    </row>
    <row r="71" spans="1:17" ht="15.75" customHeight="1" x14ac:dyDescent="0.25">
      <c r="A71" t="s">
        <v>4361</v>
      </c>
      <c r="B71">
        <v>52</v>
      </c>
      <c r="C71">
        <v>17</v>
      </c>
      <c r="D71" t="s">
        <v>124</v>
      </c>
      <c r="E71" t="s">
        <v>42</v>
      </c>
      <c r="F71" t="s">
        <v>124</v>
      </c>
      <c r="G71" t="s">
        <v>3865</v>
      </c>
      <c r="H71" t="s">
        <v>697</v>
      </c>
      <c r="I71" t="s">
        <v>124</v>
      </c>
      <c r="M71" t="s">
        <v>4476</v>
      </c>
      <c r="N71" t="s">
        <v>4474</v>
      </c>
      <c r="O71" t="s">
        <v>4477</v>
      </c>
      <c r="P71" t="s">
        <v>4477</v>
      </c>
      <c r="Q71" t="s">
        <v>4474</v>
      </c>
    </row>
    <row r="72" spans="1:17" ht="15.75" customHeight="1" x14ac:dyDescent="0.25">
      <c r="A72" t="s">
        <v>4361</v>
      </c>
      <c r="B72">
        <v>93</v>
      </c>
      <c r="C72">
        <v>18</v>
      </c>
      <c r="D72" t="s">
        <v>254</v>
      </c>
      <c r="E72" t="s">
        <v>42</v>
      </c>
      <c r="F72" t="s">
        <v>253</v>
      </c>
      <c r="G72" t="s">
        <v>3866</v>
      </c>
      <c r="H72" t="s">
        <v>697</v>
      </c>
      <c r="I72" t="s">
        <v>254</v>
      </c>
      <c r="M72" t="s">
        <v>4478</v>
      </c>
      <c r="N72" t="s">
        <v>4477</v>
      </c>
      <c r="O72" t="s">
        <v>4479</v>
      </c>
      <c r="P72" t="s">
        <v>4479</v>
      </c>
      <c r="Q72" t="s">
        <v>4477</v>
      </c>
    </row>
    <row r="73" spans="1:17" ht="15.75" customHeight="1" x14ac:dyDescent="0.25">
      <c r="A73" t="s">
        <v>4361</v>
      </c>
      <c r="B73">
        <v>32</v>
      </c>
      <c r="C73">
        <v>19</v>
      </c>
      <c r="D73" t="s">
        <v>41</v>
      </c>
      <c r="E73" t="s">
        <v>42</v>
      </c>
      <c r="F73" t="s">
        <v>41</v>
      </c>
      <c r="G73" t="s">
        <v>3868</v>
      </c>
      <c r="H73" t="s">
        <v>697</v>
      </c>
      <c r="I73" t="s">
        <v>41</v>
      </c>
      <c r="M73" t="s">
        <v>4369</v>
      </c>
      <c r="N73" t="s">
        <v>4479</v>
      </c>
      <c r="O73" t="s">
        <v>4480</v>
      </c>
      <c r="P73" t="s">
        <v>4480</v>
      </c>
      <c r="Q73" t="s">
        <v>4479</v>
      </c>
    </row>
    <row r="74" spans="1:17" ht="15.75" customHeight="1" x14ac:dyDescent="0.25">
      <c r="A74" t="s">
        <v>4361</v>
      </c>
      <c r="B74">
        <v>33</v>
      </c>
      <c r="C74">
        <v>20</v>
      </c>
      <c r="D74" t="s">
        <v>47</v>
      </c>
      <c r="E74" t="s">
        <v>42</v>
      </c>
      <c r="G74" t="s">
        <v>4072</v>
      </c>
      <c r="H74" t="s">
        <v>697</v>
      </c>
      <c r="I74" t="s">
        <v>47</v>
      </c>
      <c r="P74" t="s">
        <v>4481</v>
      </c>
    </row>
    <row r="75" spans="1:17" ht="15.75" customHeight="1" x14ac:dyDescent="0.25">
      <c r="A75" t="s">
        <v>4361</v>
      </c>
      <c r="B75">
        <v>117</v>
      </c>
      <c r="C75">
        <v>21</v>
      </c>
      <c r="D75" t="s">
        <v>361</v>
      </c>
      <c r="E75" t="s">
        <v>42</v>
      </c>
      <c r="F75" t="s">
        <v>361</v>
      </c>
      <c r="G75" t="s">
        <v>3869</v>
      </c>
      <c r="H75" t="s">
        <v>697</v>
      </c>
      <c r="I75" t="s">
        <v>361</v>
      </c>
      <c r="M75" t="s">
        <v>4387</v>
      </c>
      <c r="N75" t="s">
        <v>4480</v>
      </c>
      <c r="O75" t="s">
        <v>4475</v>
      </c>
      <c r="P75" t="s">
        <v>4475</v>
      </c>
      <c r="Q75" t="s">
        <v>4480</v>
      </c>
    </row>
    <row r="76" spans="1:17" ht="15.75" customHeight="1" x14ac:dyDescent="0.25">
      <c r="A76" t="s">
        <v>4361</v>
      </c>
      <c r="B76">
        <v>104</v>
      </c>
      <c r="C76">
        <v>22</v>
      </c>
      <c r="D76" t="s">
        <v>300</v>
      </c>
      <c r="E76" t="s">
        <v>42</v>
      </c>
      <c r="F76" t="s">
        <v>299</v>
      </c>
      <c r="G76" t="s">
        <v>3867</v>
      </c>
      <c r="H76" t="s">
        <v>697</v>
      </c>
      <c r="I76" t="s">
        <v>300</v>
      </c>
      <c r="N76" t="s">
        <v>4481</v>
      </c>
      <c r="O76" t="s">
        <v>4476</v>
      </c>
      <c r="P76" t="s">
        <v>4476</v>
      </c>
      <c r="Q76" t="s">
        <v>4481</v>
      </c>
    </row>
    <row r="77" spans="1:17" ht="15.75" customHeight="1" x14ac:dyDescent="0.25">
      <c r="A77" t="s">
        <v>4361</v>
      </c>
      <c r="B77">
        <v>160</v>
      </c>
      <c r="C77">
        <v>123</v>
      </c>
      <c r="D77" t="s">
        <v>522</v>
      </c>
      <c r="E77" t="s">
        <v>185</v>
      </c>
      <c r="F77" t="s">
        <v>4482</v>
      </c>
      <c r="G77" t="s">
        <v>4092</v>
      </c>
      <c r="H77" t="s">
        <v>697</v>
      </c>
      <c r="I77" t="s">
        <v>522</v>
      </c>
      <c r="O77" t="s">
        <v>4396</v>
      </c>
      <c r="P77" t="s">
        <v>4396</v>
      </c>
    </row>
    <row r="78" spans="1:17" ht="15.75" customHeight="1" x14ac:dyDescent="0.25">
      <c r="A78" t="s">
        <v>4361</v>
      </c>
      <c r="B78">
        <v>159</v>
      </c>
      <c r="C78">
        <v>124</v>
      </c>
      <c r="D78" t="s">
        <v>520</v>
      </c>
      <c r="E78" t="s">
        <v>185</v>
      </c>
      <c r="F78" t="s">
        <v>4482</v>
      </c>
      <c r="G78" t="s">
        <v>3875</v>
      </c>
      <c r="H78" t="s">
        <v>697</v>
      </c>
      <c r="I78" t="s">
        <v>520</v>
      </c>
      <c r="M78" t="s">
        <v>4391</v>
      </c>
      <c r="N78" t="s">
        <v>4483</v>
      </c>
      <c r="P78" t="s">
        <v>4399</v>
      </c>
      <c r="Q78" t="s">
        <v>4484</v>
      </c>
    </row>
    <row r="79" spans="1:17" ht="15.75" customHeight="1" x14ac:dyDescent="0.25">
      <c r="A79" t="s">
        <v>4361</v>
      </c>
      <c r="B79">
        <v>71</v>
      </c>
      <c r="C79">
        <v>125</v>
      </c>
      <c r="D79" t="s">
        <v>187</v>
      </c>
      <c r="E79" t="s">
        <v>185</v>
      </c>
      <c r="F79" t="s">
        <v>186</v>
      </c>
      <c r="G79" t="s">
        <v>3874</v>
      </c>
      <c r="H79" t="s">
        <v>697</v>
      </c>
      <c r="I79" t="s">
        <v>187</v>
      </c>
      <c r="M79" t="s">
        <v>4384</v>
      </c>
      <c r="N79" t="s">
        <v>4485</v>
      </c>
      <c r="O79" t="s">
        <v>4486</v>
      </c>
      <c r="P79" t="s">
        <v>4486</v>
      </c>
    </row>
    <row r="80" spans="1:17" ht="15.75" customHeight="1" x14ac:dyDescent="0.25">
      <c r="A80" t="s">
        <v>4361</v>
      </c>
      <c r="B80">
        <v>123</v>
      </c>
      <c r="C80">
        <v>126</v>
      </c>
      <c r="D80" t="s">
        <v>378</v>
      </c>
      <c r="E80" t="s">
        <v>185</v>
      </c>
      <c r="F80" t="s">
        <v>377</v>
      </c>
      <c r="G80" t="s">
        <v>3876</v>
      </c>
      <c r="H80" t="s">
        <v>697</v>
      </c>
      <c r="I80" t="s">
        <v>378</v>
      </c>
      <c r="M80" t="s">
        <v>4388</v>
      </c>
      <c r="N80" t="s">
        <v>4399</v>
      </c>
      <c r="O80" t="s">
        <v>4487</v>
      </c>
      <c r="P80" t="s">
        <v>4487</v>
      </c>
      <c r="Q80" t="s">
        <v>4488</v>
      </c>
    </row>
    <row r="81" spans="1:17" ht="15.75" customHeight="1" x14ac:dyDescent="0.25">
      <c r="A81" t="s">
        <v>4361</v>
      </c>
      <c r="B81">
        <v>126</v>
      </c>
      <c r="C81">
        <v>127</v>
      </c>
      <c r="D81" t="s">
        <v>387</v>
      </c>
      <c r="E81" t="s">
        <v>185</v>
      </c>
      <c r="F81" t="s">
        <v>386</v>
      </c>
      <c r="G81" t="s">
        <v>4093</v>
      </c>
      <c r="H81" t="s">
        <v>697</v>
      </c>
      <c r="I81" t="s">
        <v>387</v>
      </c>
      <c r="N81" t="s">
        <v>4486</v>
      </c>
      <c r="O81" t="s">
        <v>4489</v>
      </c>
      <c r="P81" t="s">
        <v>4489</v>
      </c>
      <c r="Q81" t="s">
        <v>4490</v>
      </c>
    </row>
    <row r="82" spans="1:17" ht="15.75" customHeight="1" x14ac:dyDescent="0.25">
      <c r="A82" t="s">
        <v>4361</v>
      </c>
      <c r="B82">
        <v>70</v>
      </c>
      <c r="C82">
        <v>128</v>
      </c>
      <c r="D82" t="s">
        <v>184</v>
      </c>
      <c r="E82" t="s">
        <v>185</v>
      </c>
      <c r="F82" t="s">
        <v>184</v>
      </c>
      <c r="G82" t="s">
        <v>3870</v>
      </c>
      <c r="H82" t="s">
        <v>697</v>
      </c>
      <c r="I82" t="s">
        <v>184</v>
      </c>
      <c r="M82" t="s">
        <v>4380</v>
      </c>
      <c r="N82" t="s">
        <v>4487</v>
      </c>
      <c r="O82" t="s">
        <v>4491</v>
      </c>
      <c r="P82" t="s">
        <v>4491</v>
      </c>
      <c r="Q82" t="s">
        <v>4475</v>
      </c>
    </row>
    <row r="83" spans="1:17" ht="15.75" customHeight="1" x14ac:dyDescent="0.25">
      <c r="A83" t="s">
        <v>4361</v>
      </c>
      <c r="B83">
        <v>1020</v>
      </c>
      <c r="C83">
        <v>148</v>
      </c>
      <c r="D83" t="s">
        <v>315</v>
      </c>
      <c r="E83" t="s">
        <v>62</v>
      </c>
      <c r="F83" t="s">
        <v>4492</v>
      </c>
      <c r="G83" t="s">
        <v>4061</v>
      </c>
      <c r="H83" t="s">
        <v>417</v>
      </c>
      <c r="I83" t="s">
        <v>315</v>
      </c>
      <c r="M83" t="s">
        <v>4493</v>
      </c>
      <c r="N83" t="s">
        <v>4494</v>
      </c>
      <c r="O83" t="s">
        <v>4495</v>
      </c>
      <c r="P83" t="s">
        <v>4495</v>
      </c>
      <c r="Q83" t="s">
        <v>4496</v>
      </c>
    </row>
    <row r="84" spans="1:17" ht="15.75" customHeight="1" x14ac:dyDescent="0.25">
      <c r="A84" t="s">
        <v>4361</v>
      </c>
      <c r="B84">
        <v>1016</v>
      </c>
      <c r="C84">
        <v>149</v>
      </c>
      <c r="D84" t="s">
        <v>121</v>
      </c>
      <c r="E84" t="s">
        <v>62</v>
      </c>
      <c r="F84" t="s">
        <v>4497</v>
      </c>
      <c r="G84" t="s">
        <v>4007</v>
      </c>
      <c r="H84" t="s">
        <v>417</v>
      </c>
      <c r="I84" t="s">
        <v>121</v>
      </c>
      <c r="M84" t="s">
        <v>4498</v>
      </c>
      <c r="N84" t="s">
        <v>4376</v>
      </c>
      <c r="O84" t="s">
        <v>4459</v>
      </c>
      <c r="P84" t="s">
        <v>4459</v>
      </c>
      <c r="Q84" t="s">
        <v>4464</v>
      </c>
    </row>
    <row r="85" spans="1:17" ht="15.75" customHeight="1" x14ac:dyDescent="0.25">
      <c r="A85" t="s">
        <v>4361</v>
      </c>
      <c r="B85">
        <v>1017</v>
      </c>
      <c r="C85">
        <v>150</v>
      </c>
      <c r="D85" t="s">
        <v>203</v>
      </c>
      <c r="E85" t="s">
        <v>62</v>
      </c>
      <c r="F85" t="s">
        <v>202</v>
      </c>
      <c r="G85" t="s">
        <v>4011</v>
      </c>
      <c r="H85" t="s">
        <v>417</v>
      </c>
      <c r="I85" t="s">
        <v>203</v>
      </c>
      <c r="M85" t="s">
        <v>4468</v>
      </c>
      <c r="N85" t="s">
        <v>4461</v>
      </c>
      <c r="O85" t="s">
        <v>4493</v>
      </c>
      <c r="P85" t="s">
        <v>4493</v>
      </c>
      <c r="Q85" t="s">
        <v>4467</v>
      </c>
    </row>
    <row r="86" spans="1:17" ht="15.75" customHeight="1" x14ac:dyDescent="0.25">
      <c r="A86" t="s">
        <v>4361</v>
      </c>
      <c r="B86">
        <v>1006</v>
      </c>
      <c r="C86">
        <v>151</v>
      </c>
      <c r="D86" t="s">
        <v>351</v>
      </c>
      <c r="E86" t="s">
        <v>62</v>
      </c>
      <c r="G86" t="s">
        <v>4099</v>
      </c>
      <c r="H86" t="s">
        <v>1148</v>
      </c>
      <c r="I86" t="s">
        <v>351</v>
      </c>
      <c r="N86" t="s">
        <v>4465</v>
      </c>
      <c r="P86" t="s">
        <v>4498</v>
      </c>
    </row>
    <row r="87" spans="1:17" ht="15.75" customHeight="1" x14ac:dyDescent="0.25">
      <c r="A87" t="s">
        <v>4361</v>
      </c>
      <c r="B87">
        <v>1019</v>
      </c>
      <c r="C87">
        <v>152</v>
      </c>
      <c r="D87" t="s">
        <v>239</v>
      </c>
      <c r="E87" t="s">
        <v>62</v>
      </c>
      <c r="F87" t="s">
        <v>238</v>
      </c>
      <c r="G87" t="s">
        <v>4008</v>
      </c>
      <c r="H87" t="s">
        <v>417</v>
      </c>
      <c r="I87" t="s">
        <v>239</v>
      </c>
      <c r="M87" t="s">
        <v>4464</v>
      </c>
      <c r="N87" t="s">
        <v>4469</v>
      </c>
      <c r="O87" t="s">
        <v>4499</v>
      </c>
      <c r="P87" t="s">
        <v>4499</v>
      </c>
      <c r="Q87" t="s">
        <v>4468</v>
      </c>
    </row>
    <row r="88" spans="1:17" ht="15.75" customHeight="1" x14ac:dyDescent="0.25">
      <c r="A88" t="s">
        <v>4361</v>
      </c>
      <c r="B88">
        <v>1024</v>
      </c>
      <c r="C88">
        <v>153</v>
      </c>
      <c r="D88" t="s">
        <v>516</v>
      </c>
      <c r="E88" t="s">
        <v>62</v>
      </c>
      <c r="G88" t="s">
        <v>4009</v>
      </c>
      <c r="H88" t="s">
        <v>417</v>
      </c>
      <c r="I88" t="s">
        <v>516</v>
      </c>
      <c r="M88" t="s">
        <v>4499</v>
      </c>
      <c r="P88" t="s">
        <v>4496</v>
      </c>
    </row>
    <row r="89" spans="1:17" ht="15.75" customHeight="1" x14ac:dyDescent="0.25">
      <c r="A89" t="s">
        <v>4361</v>
      </c>
      <c r="B89">
        <v>1014</v>
      </c>
      <c r="C89">
        <v>154</v>
      </c>
      <c r="D89" t="s">
        <v>113</v>
      </c>
      <c r="E89" t="s">
        <v>62</v>
      </c>
      <c r="F89" t="s">
        <v>4500</v>
      </c>
      <c r="G89" t="s">
        <v>4010</v>
      </c>
      <c r="H89" t="s">
        <v>417</v>
      </c>
      <c r="I89" t="s">
        <v>113</v>
      </c>
      <c r="M89" t="s">
        <v>4496</v>
      </c>
      <c r="O89" t="s">
        <v>4464</v>
      </c>
      <c r="P89" t="s">
        <v>4464</v>
      </c>
      <c r="Q89" t="s">
        <v>4463</v>
      </c>
    </row>
    <row r="90" spans="1:17" ht="15.75" customHeight="1" x14ac:dyDescent="0.25">
      <c r="A90" t="s">
        <v>4361</v>
      </c>
      <c r="B90">
        <v>1013</v>
      </c>
      <c r="C90">
        <v>155</v>
      </c>
      <c r="D90" t="s">
        <v>63</v>
      </c>
      <c r="E90" t="s">
        <v>62</v>
      </c>
      <c r="F90" t="s">
        <v>4501</v>
      </c>
      <c r="G90" t="s">
        <v>4100</v>
      </c>
      <c r="H90" t="s">
        <v>417</v>
      </c>
      <c r="I90" t="s">
        <v>63</v>
      </c>
      <c r="N90" t="s">
        <v>4496</v>
      </c>
      <c r="O90" t="s">
        <v>4468</v>
      </c>
      <c r="P90" t="s">
        <v>4468</v>
      </c>
      <c r="Q90" t="s">
        <v>4502</v>
      </c>
    </row>
    <row r="91" spans="1:17" ht="15.75" customHeight="1" x14ac:dyDescent="0.25">
      <c r="A91" t="s">
        <v>4361</v>
      </c>
      <c r="B91">
        <v>1015</v>
      </c>
      <c r="C91">
        <v>199</v>
      </c>
      <c r="D91" t="s">
        <v>115</v>
      </c>
      <c r="E91" t="s">
        <v>62</v>
      </c>
      <c r="G91" t="s">
        <v>4012</v>
      </c>
      <c r="H91" t="s">
        <v>417</v>
      </c>
      <c r="I91" t="s">
        <v>115</v>
      </c>
      <c r="P91" t="s">
        <v>417</v>
      </c>
    </row>
    <row r="92" spans="1:17" ht="15.75" customHeight="1" x14ac:dyDescent="0.25">
      <c r="A92" t="s">
        <v>4361</v>
      </c>
      <c r="B92">
        <v>1018</v>
      </c>
      <c r="C92">
        <v>200</v>
      </c>
      <c r="D92" t="s">
        <v>225</v>
      </c>
      <c r="E92" t="s">
        <v>62</v>
      </c>
      <c r="G92" t="s">
        <v>4124</v>
      </c>
      <c r="H92" t="s">
        <v>417</v>
      </c>
      <c r="I92" t="s">
        <v>225</v>
      </c>
      <c r="P92" t="s">
        <v>417</v>
      </c>
    </row>
    <row r="93" spans="1:17" ht="15.75" customHeight="1" x14ac:dyDescent="0.25">
      <c r="A93" t="s">
        <v>4361</v>
      </c>
      <c r="B93">
        <v>1021</v>
      </c>
      <c r="C93">
        <v>201</v>
      </c>
      <c r="D93" t="s">
        <v>437</v>
      </c>
      <c r="E93" t="s">
        <v>62</v>
      </c>
      <c r="F93" t="s">
        <v>4125</v>
      </c>
      <c r="G93" t="s">
        <v>4125</v>
      </c>
      <c r="H93" t="s">
        <v>417</v>
      </c>
      <c r="I93" t="s">
        <v>437</v>
      </c>
      <c r="O93" t="s">
        <v>4496</v>
      </c>
      <c r="P93" t="s">
        <v>417</v>
      </c>
      <c r="Q93" t="s">
        <v>4470</v>
      </c>
    </row>
    <row r="94" spans="1:17" ht="15.75" customHeight="1" x14ac:dyDescent="0.25">
      <c r="A94" t="s">
        <v>4361</v>
      </c>
      <c r="B94">
        <v>1022</v>
      </c>
      <c r="C94">
        <v>202</v>
      </c>
      <c r="D94" t="s">
        <v>445</v>
      </c>
      <c r="E94" t="s">
        <v>62</v>
      </c>
      <c r="G94" t="s">
        <v>4013</v>
      </c>
      <c r="H94" t="s">
        <v>417</v>
      </c>
      <c r="I94" t="s">
        <v>445</v>
      </c>
      <c r="P94" t="s">
        <v>417</v>
      </c>
    </row>
    <row r="95" spans="1:17" ht="15.75" customHeight="1" x14ac:dyDescent="0.25">
      <c r="A95" t="s">
        <v>4361</v>
      </c>
      <c r="B95">
        <v>1023</v>
      </c>
      <c r="C95">
        <v>203</v>
      </c>
      <c r="D95" t="s">
        <v>447</v>
      </c>
      <c r="E95" t="s">
        <v>62</v>
      </c>
      <c r="G95" t="s">
        <v>4126</v>
      </c>
      <c r="H95" t="s">
        <v>417</v>
      </c>
      <c r="I95" t="s">
        <v>447</v>
      </c>
      <c r="P95" t="s">
        <v>417</v>
      </c>
    </row>
    <row r="96" spans="1:17" ht="15.75" customHeight="1" x14ac:dyDescent="0.25">
      <c r="A96" t="s">
        <v>4361</v>
      </c>
      <c r="B96">
        <v>1025</v>
      </c>
      <c r="C96">
        <v>204</v>
      </c>
      <c r="D96" t="s">
        <v>313</v>
      </c>
      <c r="E96" t="s">
        <v>62</v>
      </c>
      <c r="G96" t="s">
        <v>4127</v>
      </c>
      <c r="H96" t="s">
        <v>417</v>
      </c>
      <c r="I96" t="s">
        <v>313</v>
      </c>
      <c r="P96" t="s">
        <v>417</v>
      </c>
    </row>
    <row r="97" spans="1:17" ht="15.75" customHeight="1" x14ac:dyDescent="0.25">
      <c r="D97" s="25" t="s">
        <v>313</v>
      </c>
      <c r="E97" t="s">
        <v>62</v>
      </c>
      <c r="G97" s="25" t="s">
        <v>312</v>
      </c>
      <c r="I97" s="25" t="s">
        <v>313</v>
      </c>
    </row>
    <row r="98" spans="1:17" ht="15.75" customHeight="1" x14ac:dyDescent="0.25">
      <c r="A98" t="s">
        <v>4361</v>
      </c>
      <c r="B98">
        <v>162</v>
      </c>
      <c r="C98">
        <v>1</v>
      </c>
      <c r="D98" t="s">
        <v>526</v>
      </c>
      <c r="E98" t="s">
        <v>200</v>
      </c>
      <c r="F98" t="s">
        <v>4503</v>
      </c>
      <c r="G98" t="s">
        <v>3846</v>
      </c>
      <c r="H98" t="s">
        <v>697</v>
      </c>
      <c r="I98" t="s">
        <v>526</v>
      </c>
      <c r="M98" t="s">
        <v>4504</v>
      </c>
      <c r="N98" t="s">
        <v>4505</v>
      </c>
      <c r="O98" t="s">
        <v>4506</v>
      </c>
      <c r="P98" t="s">
        <v>4506</v>
      </c>
      <c r="Q98" t="s">
        <v>4505</v>
      </c>
    </row>
    <row r="99" spans="1:17" ht="15.75" customHeight="1" x14ac:dyDescent="0.25">
      <c r="A99" t="s">
        <v>4361</v>
      </c>
      <c r="B99">
        <v>115</v>
      </c>
      <c r="C99">
        <v>2</v>
      </c>
      <c r="D99" t="s">
        <v>339</v>
      </c>
      <c r="E99" t="s">
        <v>200</v>
      </c>
      <c r="F99" t="s">
        <v>338</v>
      </c>
      <c r="G99" t="s">
        <v>3847</v>
      </c>
      <c r="H99" t="s">
        <v>697</v>
      </c>
      <c r="I99" t="s">
        <v>339</v>
      </c>
      <c r="M99" t="s">
        <v>4507</v>
      </c>
      <c r="N99" t="s">
        <v>4508</v>
      </c>
      <c r="O99" t="s">
        <v>4363</v>
      </c>
      <c r="P99" t="s">
        <v>4363</v>
      </c>
      <c r="Q99" t="s">
        <v>4508</v>
      </c>
    </row>
    <row r="100" spans="1:17" ht="15.75" customHeight="1" x14ac:dyDescent="0.25">
      <c r="A100" t="s">
        <v>4361</v>
      </c>
      <c r="B100">
        <v>116</v>
      </c>
      <c r="C100">
        <v>4</v>
      </c>
      <c r="D100" t="s">
        <v>353</v>
      </c>
      <c r="E100" t="s">
        <v>200</v>
      </c>
      <c r="F100" t="s">
        <v>352</v>
      </c>
      <c r="G100" t="s">
        <v>3848</v>
      </c>
      <c r="H100" t="s">
        <v>697</v>
      </c>
      <c r="I100" t="s">
        <v>353</v>
      </c>
      <c r="M100" t="s">
        <v>4509</v>
      </c>
      <c r="N100" t="s">
        <v>4510</v>
      </c>
      <c r="O100" t="s">
        <v>4511</v>
      </c>
      <c r="P100" t="s">
        <v>4511</v>
      </c>
      <c r="Q100" t="s">
        <v>4510</v>
      </c>
    </row>
    <row r="101" spans="1:17" ht="15.75" customHeight="1" x14ac:dyDescent="0.25">
      <c r="A101" t="s">
        <v>4361</v>
      </c>
      <c r="B101">
        <v>76</v>
      </c>
      <c r="C101">
        <v>5</v>
      </c>
      <c r="D101" t="s">
        <v>201</v>
      </c>
      <c r="E101" t="s">
        <v>200</v>
      </c>
      <c r="F101" t="s">
        <v>199</v>
      </c>
      <c r="G101" t="s">
        <v>4071</v>
      </c>
      <c r="H101" t="s">
        <v>697</v>
      </c>
      <c r="I101" t="s">
        <v>201</v>
      </c>
      <c r="N101" t="s">
        <v>4512</v>
      </c>
      <c r="O101" t="s">
        <v>4513</v>
      </c>
      <c r="P101" t="s">
        <v>4513</v>
      </c>
      <c r="Q101" t="s">
        <v>4512</v>
      </c>
    </row>
    <row r="102" spans="1:17" ht="15.75" customHeight="1" x14ac:dyDescent="0.25">
      <c r="A102" t="s">
        <v>4361</v>
      </c>
      <c r="B102">
        <v>128</v>
      </c>
      <c r="C102">
        <v>6</v>
      </c>
      <c r="D102" t="s">
        <v>410</v>
      </c>
      <c r="E102" t="s">
        <v>200</v>
      </c>
      <c r="G102" t="s">
        <v>3855</v>
      </c>
      <c r="H102" t="s">
        <v>697</v>
      </c>
      <c r="I102" t="s">
        <v>410</v>
      </c>
      <c r="P102" t="s">
        <v>4514</v>
      </c>
      <c r="Q102" t="s">
        <v>4509</v>
      </c>
    </row>
    <row r="103" spans="1:17" ht="15.75" customHeight="1" x14ac:dyDescent="0.25">
      <c r="A103" t="s">
        <v>4361</v>
      </c>
      <c r="B103">
        <v>120</v>
      </c>
      <c r="C103">
        <v>129</v>
      </c>
      <c r="D103" t="s">
        <v>366</v>
      </c>
      <c r="E103" t="s">
        <v>175</v>
      </c>
      <c r="F103" t="s">
        <v>365</v>
      </c>
      <c r="G103" t="s">
        <v>3858</v>
      </c>
      <c r="H103" t="s">
        <v>697</v>
      </c>
      <c r="I103" t="s">
        <v>366</v>
      </c>
      <c r="O103" t="s">
        <v>4515</v>
      </c>
      <c r="P103" t="s">
        <v>4515</v>
      </c>
    </row>
    <row r="104" spans="1:17" ht="15.75" customHeight="1" x14ac:dyDescent="0.25">
      <c r="A104" t="s">
        <v>4361</v>
      </c>
      <c r="B104">
        <v>163</v>
      </c>
      <c r="C104">
        <v>130</v>
      </c>
      <c r="D104" t="s">
        <v>530</v>
      </c>
      <c r="E104" t="s">
        <v>175</v>
      </c>
      <c r="F104" t="s">
        <v>529</v>
      </c>
      <c r="G104" t="s">
        <v>4094</v>
      </c>
      <c r="H104" t="s">
        <v>697</v>
      </c>
      <c r="I104" t="s">
        <v>530</v>
      </c>
      <c r="O104" t="s">
        <v>4516</v>
      </c>
      <c r="P104" t="s">
        <v>4516</v>
      </c>
    </row>
    <row r="105" spans="1:17" ht="15.75" customHeight="1" x14ac:dyDescent="0.25">
      <c r="A105" t="s">
        <v>4361</v>
      </c>
      <c r="B105">
        <v>65</v>
      </c>
      <c r="C105">
        <v>131</v>
      </c>
      <c r="D105" t="s">
        <v>176</v>
      </c>
      <c r="E105" t="s">
        <v>175</v>
      </c>
      <c r="F105" t="s">
        <v>174</v>
      </c>
      <c r="G105" t="s">
        <v>4095</v>
      </c>
      <c r="H105" t="s">
        <v>697</v>
      </c>
      <c r="I105" t="s">
        <v>176</v>
      </c>
      <c r="O105" t="s">
        <v>4517</v>
      </c>
      <c r="P105" t="s">
        <v>4517</v>
      </c>
    </row>
    <row r="106" spans="1:17" ht="15.75" customHeight="1" x14ac:dyDescent="0.25">
      <c r="A106" t="s">
        <v>4361</v>
      </c>
      <c r="B106">
        <v>84</v>
      </c>
      <c r="C106">
        <v>132</v>
      </c>
      <c r="D106" t="s">
        <v>233</v>
      </c>
      <c r="E106" t="s">
        <v>175</v>
      </c>
      <c r="F106" t="s">
        <v>232</v>
      </c>
      <c r="G106" t="s">
        <v>4096</v>
      </c>
      <c r="H106" t="s">
        <v>697</v>
      </c>
      <c r="I106" t="s">
        <v>233</v>
      </c>
      <c r="O106" t="s">
        <v>4518</v>
      </c>
      <c r="P106" t="s">
        <v>4518</v>
      </c>
    </row>
    <row r="107" spans="1:17" ht="15.75" customHeight="1" x14ac:dyDescent="0.25">
      <c r="A107" t="s">
        <v>4361</v>
      </c>
      <c r="B107">
        <v>78</v>
      </c>
      <c r="C107">
        <v>133</v>
      </c>
      <c r="D107" t="s">
        <v>212</v>
      </c>
      <c r="E107" t="s">
        <v>175</v>
      </c>
      <c r="F107" t="s">
        <v>211</v>
      </c>
      <c r="G107" t="s">
        <v>4097</v>
      </c>
      <c r="H107" t="s">
        <v>697</v>
      </c>
      <c r="I107" t="s">
        <v>212</v>
      </c>
      <c r="M107" t="s">
        <v>4366</v>
      </c>
      <c r="N107" t="s">
        <v>4489</v>
      </c>
      <c r="O107" t="s">
        <v>4519</v>
      </c>
      <c r="P107" t="s">
        <v>4519</v>
      </c>
      <c r="Q107" t="s">
        <v>4483</v>
      </c>
    </row>
    <row r="108" spans="1:17" ht="15.75" customHeight="1" x14ac:dyDescent="0.25">
      <c r="A108" t="s">
        <v>4361</v>
      </c>
      <c r="B108">
        <v>151</v>
      </c>
      <c r="C108">
        <v>215</v>
      </c>
      <c r="D108" t="s">
        <v>499</v>
      </c>
      <c r="E108" t="s">
        <v>175</v>
      </c>
      <c r="G108" t="s">
        <v>4135</v>
      </c>
      <c r="H108" t="s">
        <v>697</v>
      </c>
      <c r="I108" t="s">
        <v>499</v>
      </c>
      <c r="P108" t="s">
        <v>697</v>
      </c>
    </row>
    <row r="109" spans="1:17" ht="15.75" customHeight="1" x14ac:dyDescent="0.25">
      <c r="C109">
        <v>250</v>
      </c>
      <c r="D109" t="s">
        <v>359</v>
      </c>
      <c r="E109" t="s">
        <v>175</v>
      </c>
      <c r="F109" t="s">
        <v>4520</v>
      </c>
      <c r="G109" t="s">
        <v>4155</v>
      </c>
      <c r="H109" t="s">
        <v>697</v>
      </c>
      <c r="I109" t="s">
        <v>359</v>
      </c>
    </row>
    <row r="110" spans="1:17" ht="15.75" customHeight="1" x14ac:dyDescent="0.25">
      <c r="A110" t="s">
        <v>4361</v>
      </c>
      <c r="B110">
        <v>101</v>
      </c>
      <c r="C110">
        <v>27</v>
      </c>
      <c r="D110" t="s">
        <v>292</v>
      </c>
      <c r="E110" t="s">
        <v>117</v>
      </c>
      <c r="F110" t="s">
        <v>291</v>
      </c>
      <c r="G110" t="s">
        <v>3888</v>
      </c>
      <c r="H110" t="s">
        <v>697</v>
      </c>
      <c r="I110" t="s">
        <v>292</v>
      </c>
      <c r="M110" t="s">
        <v>4479</v>
      </c>
      <c r="N110" t="s">
        <v>4370</v>
      </c>
      <c r="O110" t="s">
        <v>4380</v>
      </c>
      <c r="P110" t="s">
        <v>4380</v>
      </c>
      <c r="Q110" t="s">
        <v>4374</v>
      </c>
    </row>
    <row r="111" spans="1:17" ht="15.75" customHeight="1" x14ac:dyDescent="0.25">
      <c r="A111" t="s">
        <v>4361</v>
      </c>
      <c r="B111">
        <v>102</v>
      </c>
      <c r="C111">
        <v>28</v>
      </c>
      <c r="D111" t="s">
        <v>294</v>
      </c>
      <c r="E111" t="s">
        <v>117</v>
      </c>
      <c r="F111" t="s">
        <v>4521</v>
      </c>
      <c r="G111" t="s">
        <v>3889</v>
      </c>
      <c r="H111" t="s">
        <v>697</v>
      </c>
      <c r="I111" t="s">
        <v>294</v>
      </c>
      <c r="M111" t="s">
        <v>4480</v>
      </c>
      <c r="N111" t="s">
        <v>4375</v>
      </c>
      <c r="O111" t="s">
        <v>4384</v>
      </c>
      <c r="P111" t="s">
        <v>4384</v>
      </c>
      <c r="Q111" t="s">
        <v>4377</v>
      </c>
    </row>
    <row r="112" spans="1:17" ht="15.75" customHeight="1" x14ac:dyDescent="0.25">
      <c r="A112" t="s">
        <v>4361</v>
      </c>
      <c r="B112">
        <v>103</v>
      </c>
      <c r="C112">
        <v>29</v>
      </c>
      <c r="D112" t="s">
        <v>297</v>
      </c>
      <c r="E112" t="s">
        <v>117</v>
      </c>
      <c r="F112" t="s">
        <v>4522</v>
      </c>
      <c r="G112" t="s">
        <v>3893</v>
      </c>
      <c r="H112" t="s">
        <v>697</v>
      </c>
      <c r="I112" t="s">
        <v>297</v>
      </c>
      <c r="M112" t="s">
        <v>4481</v>
      </c>
      <c r="N112" t="s">
        <v>4378</v>
      </c>
      <c r="O112" t="s">
        <v>4387</v>
      </c>
      <c r="P112" t="s">
        <v>4387</v>
      </c>
      <c r="Q112" t="s">
        <v>4380</v>
      </c>
    </row>
    <row r="113" spans="1:17" ht="15.75" customHeight="1" x14ac:dyDescent="0.25">
      <c r="A113" t="s">
        <v>4361</v>
      </c>
      <c r="B113">
        <v>158</v>
      </c>
      <c r="C113">
        <v>30</v>
      </c>
      <c r="D113" t="s">
        <v>513</v>
      </c>
      <c r="E113" t="s">
        <v>117</v>
      </c>
      <c r="F113" t="s">
        <v>512</v>
      </c>
      <c r="G113" t="s">
        <v>3894</v>
      </c>
      <c r="H113" t="s">
        <v>697</v>
      </c>
      <c r="I113" t="s">
        <v>513</v>
      </c>
      <c r="M113" t="s">
        <v>4477</v>
      </c>
      <c r="N113" t="s">
        <v>4381</v>
      </c>
      <c r="O113" t="s">
        <v>4390</v>
      </c>
      <c r="P113" t="s">
        <v>4390</v>
      </c>
      <c r="Q113" t="s">
        <v>4384</v>
      </c>
    </row>
    <row r="114" spans="1:17" ht="15.75" customHeight="1" x14ac:dyDescent="0.25">
      <c r="A114" t="s">
        <v>4361</v>
      </c>
      <c r="B114">
        <v>21</v>
      </c>
      <c r="C114">
        <v>31</v>
      </c>
      <c r="D114" t="s">
        <v>3749</v>
      </c>
      <c r="E114" t="s">
        <v>117</v>
      </c>
      <c r="F114" t="s">
        <v>3748</v>
      </c>
      <c r="G114" t="s">
        <v>4074</v>
      </c>
      <c r="H114" t="s">
        <v>417</v>
      </c>
      <c r="I114" t="s">
        <v>3749</v>
      </c>
      <c r="M114" t="s">
        <v>4382</v>
      </c>
      <c r="N114" t="s">
        <v>4388</v>
      </c>
      <c r="O114" t="s">
        <v>4394</v>
      </c>
      <c r="P114" t="s">
        <v>4394</v>
      </c>
      <c r="Q114" t="s">
        <v>4387</v>
      </c>
    </row>
    <row r="115" spans="1:17" ht="15.75" customHeight="1" x14ac:dyDescent="0.25">
      <c r="A115" t="s">
        <v>4361</v>
      </c>
      <c r="B115">
        <v>121</v>
      </c>
      <c r="C115">
        <v>32</v>
      </c>
      <c r="D115" t="s">
        <v>368</v>
      </c>
      <c r="E115" t="s">
        <v>117</v>
      </c>
      <c r="F115" t="s">
        <v>367</v>
      </c>
      <c r="G115" t="s">
        <v>3897</v>
      </c>
      <c r="H115" t="s">
        <v>697</v>
      </c>
      <c r="I115" t="s">
        <v>368</v>
      </c>
      <c r="N115" t="s">
        <v>4391</v>
      </c>
      <c r="O115" t="s">
        <v>4397</v>
      </c>
      <c r="P115" t="s">
        <v>4397</v>
      </c>
      <c r="Q115" t="s">
        <v>4390</v>
      </c>
    </row>
    <row r="116" spans="1:17" ht="15.75" customHeight="1" x14ac:dyDescent="0.25">
      <c r="A116" t="s">
        <v>4361</v>
      </c>
      <c r="B116">
        <v>49</v>
      </c>
      <c r="C116">
        <v>33</v>
      </c>
      <c r="D116" t="s">
        <v>118</v>
      </c>
      <c r="E116" t="s">
        <v>117</v>
      </c>
      <c r="F116" t="s">
        <v>116</v>
      </c>
      <c r="G116" t="s">
        <v>3895</v>
      </c>
      <c r="H116" t="s">
        <v>697</v>
      </c>
      <c r="I116" t="s">
        <v>118</v>
      </c>
      <c r="N116" t="s">
        <v>4371</v>
      </c>
      <c r="O116" t="s">
        <v>4400</v>
      </c>
      <c r="P116" t="s">
        <v>4400</v>
      </c>
      <c r="Q116" t="s">
        <v>4394</v>
      </c>
    </row>
    <row r="117" spans="1:17" ht="15.75" customHeight="1" x14ac:dyDescent="0.25">
      <c r="A117" t="s">
        <v>4361</v>
      </c>
      <c r="B117">
        <v>50</v>
      </c>
      <c r="C117">
        <v>34</v>
      </c>
      <c r="D117" t="s">
        <v>120</v>
      </c>
      <c r="E117" t="s">
        <v>117</v>
      </c>
      <c r="F117" t="s">
        <v>119</v>
      </c>
      <c r="G117" t="s">
        <v>3896</v>
      </c>
      <c r="H117" t="s">
        <v>697</v>
      </c>
      <c r="I117" t="s">
        <v>4523</v>
      </c>
      <c r="N117" t="s">
        <v>4372</v>
      </c>
      <c r="O117" t="s">
        <v>4524</v>
      </c>
      <c r="P117" t="s">
        <v>4524</v>
      </c>
      <c r="Q117" t="s">
        <v>4397</v>
      </c>
    </row>
    <row r="118" spans="1:17" ht="15.75" customHeight="1" x14ac:dyDescent="0.25">
      <c r="D118" s="25" t="s">
        <v>287</v>
      </c>
      <c r="E118" t="s">
        <v>117</v>
      </c>
      <c r="G118" s="25" t="s">
        <v>4525</v>
      </c>
      <c r="I118" s="25" t="s">
        <v>287</v>
      </c>
    </row>
    <row r="119" spans="1:17" ht="15.75" customHeight="1" x14ac:dyDescent="0.25">
      <c r="A119" t="s">
        <v>4361</v>
      </c>
      <c r="B119">
        <v>97</v>
      </c>
      <c r="C119">
        <v>135</v>
      </c>
      <c r="D119" t="s">
        <v>270</v>
      </c>
      <c r="E119" t="s">
        <v>1268</v>
      </c>
      <c r="F119" t="s">
        <v>269</v>
      </c>
      <c r="G119" t="s">
        <v>4027</v>
      </c>
      <c r="H119" t="s">
        <v>697</v>
      </c>
      <c r="I119" t="s">
        <v>270</v>
      </c>
      <c r="M119" t="s">
        <v>4526</v>
      </c>
      <c r="N119" t="s">
        <v>4491</v>
      </c>
      <c r="O119" t="s">
        <v>4527</v>
      </c>
      <c r="P119" t="s">
        <v>4527</v>
      </c>
      <c r="Q119" t="s">
        <v>4399</v>
      </c>
    </row>
    <row r="120" spans="1:17" ht="15.75" customHeight="1" x14ac:dyDescent="0.25">
      <c r="A120" t="s">
        <v>4361</v>
      </c>
      <c r="B120">
        <v>44</v>
      </c>
      <c r="C120">
        <v>136</v>
      </c>
      <c r="D120" t="s">
        <v>82</v>
      </c>
      <c r="E120" t="s">
        <v>1268</v>
      </c>
      <c r="F120" t="s">
        <v>4528</v>
      </c>
      <c r="G120" t="s">
        <v>4029</v>
      </c>
      <c r="H120" t="s">
        <v>697</v>
      </c>
      <c r="I120" t="s">
        <v>82</v>
      </c>
      <c r="M120" t="s">
        <v>4529</v>
      </c>
      <c r="N120" t="s">
        <v>4515</v>
      </c>
      <c r="O120" t="s">
        <v>4530</v>
      </c>
      <c r="P120" t="s">
        <v>4530</v>
      </c>
      <c r="Q120" t="s">
        <v>4486</v>
      </c>
    </row>
    <row r="121" spans="1:17" ht="15.75" customHeight="1" x14ac:dyDescent="0.25">
      <c r="A121" t="s">
        <v>4361</v>
      </c>
      <c r="B121">
        <v>96</v>
      </c>
      <c r="C121">
        <v>137</v>
      </c>
      <c r="D121" t="s">
        <v>268</v>
      </c>
      <c r="E121" t="s">
        <v>1268</v>
      </c>
      <c r="F121" t="s">
        <v>267</v>
      </c>
      <c r="G121" t="s">
        <v>4032</v>
      </c>
      <c r="H121" t="s">
        <v>697</v>
      </c>
      <c r="I121" t="s">
        <v>268</v>
      </c>
      <c r="M121" t="s">
        <v>4531</v>
      </c>
      <c r="N121" t="s">
        <v>4516</v>
      </c>
      <c r="O121" t="s">
        <v>4532</v>
      </c>
      <c r="P121" t="s">
        <v>4532</v>
      </c>
      <c r="Q121" t="s">
        <v>4491</v>
      </c>
    </row>
    <row r="122" spans="1:17" ht="15.75" customHeight="1" x14ac:dyDescent="0.25">
      <c r="A122" t="s">
        <v>4361</v>
      </c>
      <c r="B122">
        <v>43</v>
      </c>
      <c r="C122">
        <v>138</v>
      </c>
      <c r="D122" t="s">
        <v>80</v>
      </c>
      <c r="E122" t="s">
        <v>1268</v>
      </c>
      <c r="F122" t="s">
        <v>4533</v>
      </c>
      <c r="G122" t="s">
        <v>4033</v>
      </c>
      <c r="H122" t="s">
        <v>697</v>
      </c>
      <c r="I122" t="s">
        <v>80</v>
      </c>
      <c r="M122" t="s">
        <v>4534</v>
      </c>
      <c r="N122" t="s">
        <v>4517</v>
      </c>
      <c r="O122" t="s">
        <v>4535</v>
      </c>
      <c r="P122" t="s">
        <v>4535</v>
      </c>
      <c r="Q122" t="s">
        <v>4515</v>
      </c>
    </row>
    <row r="123" spans="1:17" ht="15.75" customHeight="1" x14ac:dyDescent="0.25">
      <c r="A123" t="s">
        <v>4361</v>
      </c>
      <c r="B123">
        <v>41</v>
      </c>
      <c r="C123">
        <v>139</v>
      </c>
      <c r="D123" t="s">
        <v>74</v>
      </c>
      <c r="E123" t="s">
        <v>1268</v>
      </c>
      <c r="F123" t="s">
        <v>4536</v>
      </c>
      <c r="G123" t="s">
        <v>4030</v>
      </c>
      <c r="H123" t="s">
        <v>697</v>
      </c>
      <c r="I123" t="s">
        <v>74</v>
      </c>
      <c r="M123" t="s">
        <v>4537</v>
      </c>
      <c r="N123" t="s">
        <v>4518</v>
      </c>
      <c r="O123" t="s">
        <v>4538</v>
      </c>
      <c r="P123" t="s">
        <v>4538</v>
      </c>
      <c r="Q123" t="s">
        <v>4489</v>
      </c>
    </row>
    <row r="124" spans="1:17" ht="15.75" customHeight="1" x14ac:dyDescent="0.25">
      <c r="A124" t="s">
        <v>4361</v>
      </c>
      <c r="B124">
        <v>42</v>
      </c>
      <c r="C124">
        <v>140</v>
      </c>
      <c r="D124" t="s">
        <v>78</v>
      </c>
      <c r="E124" t="s">
        <v>1268</v>
      </c>
      <c r="F124" t="s">
        <v>4539</v>
      </c>
      <c r="G124" t="s">
        <v>4031</v>
      </c>
      <c r="H124" t="s">
        <v>697</v>
      </c>
      <c r="I124" t="s">
        <v>78</v>
      </c>
      <c r="M124" t="s">
        <v>4540</v>
      </c>
      <c r="N124" t="s">
        <v>4519</v>
      </c>
      <c r="O124" t="s">
        <v>4541</v>
      </c>
      <c r="P124" t="s">
        <v>4541</v>
      </c>
      <c r="Q124" t="s">
        <v>4487</v>
      </c>
    </row>
    <row r="125" spans="1:17" ht="15.75" customHeight="1" x14ac:dyDescent="0.25">
      <c r="A125" t="s">
        <v>4361</v>
      </c>
      <c r="B125">
        <v>39</v>
      </c>
      <c r="C125">
        <v>141</v>
      </c>
      <c r="D125" t="s">
        <v>69</v>
      </c>
      <c r="E125" t="s">
        <v>1268</v>
      </c>
      <c r="F125" t="s">
        <v>4542</v>
      </c>
      <c r="G125" t="s">
        <v>4025</v>
      </c>
      <c r="H125" t="s">
        <v>697</v>
      </c>
      <c r="I125" t="s">
        <v>69</v>
      </c>
      <c r="M125" t="s">
        <v>4543</v>
      </c>
      <c r="N125" t="s">
        <v>4544</v>
      </c>
      <c r="O125" t="s">
        <v>4545</v>
      </c>
      <c r="P125" t="s">
        <v>4545</v>
      </c>
      <c r="Q125" t="s">
        <v>4517</v>
      </c>
    </row>
    <row r="126" spans="1:17" ht="15.75" customHeight="1" x14ac:dyDescent="0.25">
      <c r="A126" t="s">
        <v>4361</v>
      </c>
      <c r="B126">
        <v>40</v>
      </c>
      <c r="C126">
        <v>142</v>
      </c>
      <c r="D126" t="s">
        <v>72</v>
      </c>
      <c r="E126" t="s">
        <v>1268</v>
      </c>
      <c r="F126" t="s">
        <v>4546</v>
      </c>
      <c r="G126" t="s">
        <v>4026</v>
      </c>
      <c r="H126" t="s">
        <v>697</v>
      </c>
      <c r="I126" t="s">
        <v>72</v>
      </c>
      <c r="M126" t="s">
        <v>4547</v>
      </c>
      <c r="N126" t="s">
        <v>4527</v>
      </c>
      <c r="O126" t="s">
        <v>4548</v>
      </c>
      <c r="P126" t="s">
        <v>4548</v>
      </c>
      <c r="Q126" t="s">
        <v>4516</v>
      </c>
    </row>
    <row r="127" spans="1:17" ht="15.75" customHeight="1" x14ac:dyDescent="0.25">
      <c r="A127" t="s">
        <v>4361</v>
      </c>
      <c r="B127">
        <v>45</v>
      </c>
      <c r="C127">
        <v>143</v>
      </c>
      <c r="D127" t="s">
        <v>85</v>
      </c>
      <c r="E127" t="s">
        <v>1268</v>
      </c>
      <c r="F127" t="s">
        <v>4549</v>
      </c>
      <c r="G127" t="s">
        <v>4034</v>
      </c>
      <c r="H127" t="s">
        <v>697</v>
      </c>
      <c r="I127" t="s">
        <v>85</v>
      </c>
      <c r="M127" t="s">
        <v>4550</v>
      </c>
      <c r="N127" t="s">
        <v>4530</v>
      </c>
      <c r="O127" t="s">
        <v>4551</v>
      </c>
      <c r="P127" t="s">
        <v>4551</v>
      </c>
      <c r="Q127" t="s">
        <v>4518</v>
      </c>
    </row>
    <row r="128" spans="1:17" ht="15.75" customHeight="1" x14ac:dyDescent="0.25">
      <c r="A128" t="s">
        <v>4361</v>
      </c>
      <c r="B128">
        <v>205</v>
      </c>
      <c r="C128">
        <v>221</v>
      </c>
      <c r="D128" t="s">
        <v>273</v>
      </c>
      <c r="E128" t="s">
        <v>1268</v>
      </c>
      <c r="G128" t="s">
        <v>4028</v>
      </c>
      <c r="H128" t="s">
        <v>697</v>
      </c>
      <c r="I128" t="s">
        <v>273</v>
      </c>
      <c r="P128" t="s">
        <v>697</v>
      </c>
    </row>
    <row r="129" spans="1:17" ht="15.75" customHeight="1" x14ac:dyDescent="0.25">
      <c r="A129" t="s">
        <v>4361</v>
      </c>
      <c r="C129">
        <v>227</v>
      </c>
      <c r="D129" t="s">
        <v>88</v>
      </c>
      <c r="E129" t="s">
        <v>1268</v>
      </c>
      <c r="G129" t="s">
        <v>4143</v>
      </c>
      <c r="H129" t="s">
        <v>697</v>
      </c>
      <c r="I129" t="s">
        <v>4142</v>
      </c>
      <c r="M129" t="s">
        <v>4552</v>
      </c>
      <c r="P129" t="s">
        <v>697</v>
      </c>
      <c r="Q129" t="s">
        <v>4519</v>
      </c>
    </row>
    <row r="130" spans="1:17" ht="15.75" customHeight="1" x14ac:dyDescent="0.25">
      <c r="A130" t="s">
        <v>4361</v>
      </c>
      <c r="C130">
        <v>228</v>
      </c>
      <c r="D130" t="s">
        <v>4553</v>
      </c>
      <c r="E130" t="s">
        <v>1268</v>
      </c>
      <c r="G130" t="s">
        <v>4554</v>
      </c>
      <c r="H130" t="s">
        <v>697</v>
      </c>
      <c r="I130" t="s">
        <v>4553</v>
      </c>
      <c r="P130" t="s">
        <v>697</v>
      </c>
    </row>
    <row r="131" spans="1:17" ht="15.75" customHeight="1" x14ac:dyDescent="0.25">
      <c r="A131" t="s">
        <v>4361</v>
      </c>
      <c r="B131">
        <v>83</v>
      </c>
      <c r="C131">
        <v>69</v>
      </c>
      <c r="D131" t="s">
        <v>228</v>
      </c>
      <c r="E131" t="s">
        <v>227</v>
      </c>
      <c r="F131" t="s">
        <v>226</v>
      </c>
      <c r="G131" t="s">
        <v>4016</v>
      </c>
      <c r="H131" t="s">
        <v>697</v>
      </c>
      <c r="I131" t="s">
        <v>228</v>
      </c>
      <c r="M131" t="s">
        <v>4555</v>
      </c>
      <c r="N131" t="s">
        <v>4379</v>
      </c>
      <c r="O131" t="s">
        <v>4382</v>
      </c>
      <c r="P131" t="s">
        <v>4382</v>
      </c>
      <c r="Q131" t="s">
        <v>4527</v>
      </c>
    </row>
    <row r="132" spans="1:17" ht="15.75" customHeight="1" x14ac:dyDescent="0.25">
      <c r="A132" t="s">
        <v>4361</v>
      </c>
      <c r="B132">
        <v>164</v>
      </c>
      <c r="C132">
        <v>70</v>
      </c>
      <c r="D132" t="s">
        <v>3760</v>
      </c>
      <c r="E132" t="s">
        <v>227</v>
      </c>
      <c r="F132" t="s">
        <v>531</v>
      </c>
      <c r="G132" t="s">
        <v>4069</v>
      </c>
      <c r="H132" t="s">
        <v>697</v>
      </c>
      <c r="I132" t="s">
        <v>3760</v>
      </c>
      <c r="M132" t="s">
        <v>4556</v>
      </c>
      <c r="N132" t="s">
        <v>4382</v>
      </c>
      <c r="O132" t="s">
        <v>4385</v>
      </c>
      <c r="P132" t="s">
        <v>4385</v>
      </c>
    </row>
    <row r="133" spans="1:17" ht="15.75" customHeight="1" x14ac:dyDescent="0.25">
      <c r="A133" t="s">
        <v>4361</v>
      </c>
      <c r="B133">
        <v>156</v>
      </c>
      <c r="C133">
        <v>71</v>
      </c>
      <c r="D133" t="s">
        <v>511</v>
      </c>
      <c r="E133" t="s">
        <v>227</v>
      </c>
      <c r="F133" t="s">
        <v>510</v>
      </c>
      <c r="G133" t="s">
        <v>4019</v>
      </c>
      <c r="H133" t="s">
        <v>697</v>
      </c>
      <c r="I133" t="s">
        <v>511</v>
      </c>
      <c r="M133" t="s">
        <v>4409</v>
      </c>
      <c r="N133" t="s">
        <v>4385</v>
      </c>
      <c r="O133" t="s">
        <v>4366</v>
      </c>
      <c r="P133" t="s">
        <v>4366</v>
      </c>
      <c r="Q133" t="s">
        <v>4530</v>
      </c>
    </row>
    <row r="134" spans="1:17" ht="15.75" customHeight="1" x14ac:dyDescent="0.25">
      <c r="A134" t="s">
        <v>4361</v>
      </c>
      <c r="B134">
        <v>85</v>
      </c>
      <c r="C134">
        <v>72</v>
      </c>
      <c r="D134" t="s">
        <v>235</v>
      </c>
      <c r="E134" t="s">
        <v>227</v>
      </c>
      <c r="F134" t="s">
        <v>234</v>
      </c>
      <c r="G134" t="s">
        <v>4021</v>
      </c>
      <c r="H134" t="s">
        <v>697</v>
      </c>
      <c r="I134" t="s">
        <v>235</v>
      </c>
      <c r="M134" t="s">
        <v>4371</v>
      </c>
      <c r="N134" t="s">
        <v>4392</v>
      </c>
      <c r="O134" t="s">
        <v>4392</v>
      </c>
      <c r="P134" t="s">
        <v>4392</v>
      </c>
      <c r="Q134" t="s">
        <v>4532</v>
      </c>
    </row>
    <row r="135" spans="1:17" ht="15.75" customHeight="1" x14ac:dyDescent="0.25">
      <c r="A135" t="s">
        <v>4361</v>
      </c>
      <c r="B135">
        <v>165</v>
      </c>
      <c r="C135">
        <v>73</v>
      </c>
      <c r="D135" t="s">
        <v>534</v>
      </c>
      <c r="E135" t="s">
        <v>227</v>
      </c>
      <c r="F135" t="s">
        <v>533</v>
      </c>
      <c r="G135" t="s">
        <v>4022</v>
      </c>
      <c r="H135" t="s">
        <v>697</v>
      </c>
      <c r="I135" t="s">
        <v>534</v>
      </c>
      <c r="M135" t="s">
        <v>4372</v>
      </c>
      <c r="N135" t="s">
        <v>4395</v>
      </c>
      <c r="O135" t="s">
        <v>4395</v>
      </c>
      <c r="P135" t="s">
        <v>4395</v>
      </c>
      <c r="Q135" t="s">
        <v>4535</v>
      </c>
    </row>
    <row r="136" spans="1:17" ht="15.75" customHeight="1" x14ac:dyDescent="0.25">
      <c r="A136" t="s">
        <v>4361</v>
      </c>
      <c r="B136">
        <v>86</v>
      </c>
      <c r="C136">
        <v>74</v>
      </c>
      <c r="D136" t="s">
        <v>241</v>
      </c>
      <c r="E136" t="s">
        <v>227</v>
      </c>
      <c r="F136" t="s">
        <v>240</v>
      </c>
      <c r="G136" t="s">
        <v>4023</v>
      </c>
      <c r="H136" t="s">
        <v>697</v>
      </c>
      <c r="I136" t="s">
        <v>241</v>
      </c>
      <c r="M136" t="s">
        <v>4379</v>
      </c>
      <c r="N136" t="s">
        <v>4398</v>
      </c>
      <c r="O136" t="s">
        <v>4398</v>
      </c>
      <c r="P136" t="s">
        <v>4398</v>
      </c>
      <c r="Q136" t="s">
        <v>4538</v>
      </c>
    </row>
    <row r="137" spans="1:17" ht="15.75" customHeight="1" x14ac:dyDescent="0.25">
      <c r="A137" t="s">
        <v>4361</v>
      </c>
      <c r="B137">
        <v>146</v>
      </c>
      <c r="C137">
        <v>214</v>
      </c>
      <c r="D137" t="s">
        <v>479</v>
      </c>
      <c r="E137" t="s">
        <v>227</v>
      </c>
      <c r="G137" t="s">
        <v>4134</v>
      </c>
      <c r="H137" t="s">
        <v>697</v>
      </c>
      <c r="I137" t="s">
        <v>479</v>
      </c>
      <c r="P137" t="s">
        <v>697</v>
      </c>
    </row>
    <row r="138" spans="1:17" ht="15.75" customHeight="1" x14ac:dyDescent="0.25">
      <c r="D138" t="s">
        <v>532</v>
      </c>
      <c r="E138" t="s">
        <v>227</v>
      </c>
      <c r="G138" t="s">
        <v>531</v>
      </c>
      <c r="I138" t="s">
        <v>532</v>
      </c>
    </row>
    <row r="139" spans="1:17" ht="15.75" customHeight="1" x14ac:dyDescent="0.25">
      <c r="A139" t="s">
        <v>4361</v>
      </c>
      <c r="B139">
        <v>124</v>
      </c>
      <c r="C139">
        <v>7</v>
      </c>
      <c r="D139" t="s">
        <v>380</v>
      </c>
      <c r="E139" t="s">
        <v>158</v>
      </c>
      <c r="F139" t="s">
        <v>379</v>
      </c>
      <c r="G139" t="s">
        <v>3849</v>
      </c>
      <c r="H139" t="s">
        <v>697</v>
      </c>
      <c r="I139" t="s">
        <v>380</v>
      </c>
      <c r="M139" t="s">
        <v>4506</v>
      </c>
      <c r="N139" t="s">
        <v>4557</v>
      </c>
      <c r="O139" t="s">
        <v>4558</v>
      </c>
      <c r="P139" t="s">
        <v>4558</v>
      </c>
      <c r="Q139" t="s">
        <v>4362</v>
      </c>
    </row>
    <row r="140" spans="1:17" ht="15.75" customHeight="1" x14ac:dyDescent="0.25">
      <c r="A140" t="s">
        <v>4361</v>
      </c>
      <c r="B140">
        <v>112</v>
      </c>
      <c r="C140">
        <v>8</v>
      </c>
      <c r="D140" t="s">
        <v>321</v>
      </c>
      <c r="E140" t="s">
        <v>158</v>
      </c>
      <c r="F140" t="s">
        <v>321</v>
      </c>
      <c r="G140" t="s">
        <v>3850</v>
      </c>
      <c r="H140" t="s">
        <v>697</v>
      </c>
      <c r="I140" t="s">
        <v>321</v>
      </c>
      <c r="M140" t="s">
        <v>4363</v>
      </c>
      <c r="N140" t="s">
        <v>4559</v>
      </c>
      <c r="O140" t="s">
        <v>4555</v>
      </c>
      <c r="P140" t="s">
        <v>4555</v>
      </c>
      <c r="Q140" t="s">
        <v>4557</v>
      </c>
    </row>
    <row r="141" spans="1:17" ht="15.75" customHeight="1" x14ac:dyDescent="0.25">
      <c r="A141" t="s">
        <v>4361</v>
      </c>
      <c r="B141">
        <v>72</v>
      </c>
      <c r="C141">
        <v>9</v>
      </c>
      <c r="D141" t="s">
        <v>189</v>
      </c>
      <c r="E141" t="s">
        <v>158</v>
      </c>
      <c r="F141" t="s">
        <v>188</v>
      </c>
      <c r="G141" t="s">
        <v>3851</v>
      </c>
      <c r="H141" t="s">
        <v>697</v>
      </c>
      <c r="I141" t="s">
        <v>189</v>
      </c>
      <c r="M141" t="s">
        <v>4511</v>
      </c>
      <c r="N141" t="s">
        <v>4560</v>
      </c>
      <c r="O141" t="s">
        <v>4556</v>
      </c>
      <c r="P141" t="s">
        <v>4556</v>
      </c>
      <c r="Q141" t="s">
        <v>4559</v>
      </c>
    </row>
    <row r="142" spans="1:17" ht="15.75" customHeight="1" x14ac:dyDescent="0.25">
      <c r="A142" t="s">
        <v>4361</v>
      </c>
      <c r="B142">
        <v>60</v>
      </c>
      <c r="C142">
        <v>10</v>
      </c>
      <c r="D142" t="s">
        <v>159</v>
      </c>
      <c r="E142" t="s">
        <v>158</v>
      </c>
      <c r="F142" t="s">
        <v>157</v>
      </c>
      <c r="G142" t="s">
        <v>3852</v>
      </c>
      <c r="H142" t="s">
        <v>697</v>
      </c>
      <c r="I142" t="s">
        <v>159</v>
      </c>
      <c r="M142" t="s">
        <v>4513</v>
      </c>
      <c r="N142" t="s">
        <v>4561</v>
      </c>
      <c r="O142" t="s">
        <v>4504</v>
      </c>
      <c r="P142" t="s">
        <v>4504</v>
      </c>
      <c r="Q142" t="s">
        <v>4560</v>
      </c>
    </row>
    <row r="143" spans="1:17" ht="15.75" customHeight="1" x14ac:dyDescent="0.25">
      <c r="A143" t="s">
        <v>4361</v>
      </c>
      <c r="B143">
        <v>1024</v>
      </c>
      <c r="C143">
        <v>11</v>
      </c>
      <c r="D143" t="s">
        <v>162</v>
      </c>
      <c r="E143" t="s">
        <v>158</v>
      </c>
      <c r="G143" t="s">
        <v>4562</v>
      </c>
      <c r="H143" t="s">
        <v>697</v>
      </c>
      <c r="I143" t="s">
        <v>162</v>
      </c>
      <c r="P143" t="s">
        <v>4507</v>
      </c>
    </row>
    <row r="144" spans="1:17" ht="15.75" customHeight="1" x14ac:dyDescent="0.25">
      <c r="A144" t="s">
        <v>4361</v>
      </c>
      <c r="B144">
        <v>122</v>
      </c>
      <c r="C144">
        <v>12</v>
      </c>
      <c r="D144" t="s">
        <v>370</v>
      </c>
      <c r="E144" t="s">
        <v>158</v>
      </c>
      <c r="F144" t="s">
        <v>369</v>
      </c>
      <c r="G144" t="s">
        <v>3854</v>
      </c>
      <c r="H144" t="s">
        <v>697</v>
      </c>
      <c r="I144" t="s">
        <v>370</v>
      </c>
      <c r="M144" t="s">
        <v>4558</v>
      </c>
      <c r="N144" t="s">
        <v>4507</v>
      </c>
      <c r="O144" t="s">
        <v>4509</v>
      </c>
      <c r="P144" t="s">
        <v>4509</v>
      </c>
      <c r="Q144" t="s">
        <v>4561</v>
      </c>
    </row>
    <row r="145" spans="1:17" ht="15.75" customHeight="1" x14ac:dyDescent="0.25">
      <c r="A145" t="s">
        <v>4361</v>
      </c>
      <c r="B145">
        <v>131</v>
      </c>
      <c r="C145">
        <v>13</v>
      </c>
      <c r="D145" t="s">
        <v>417</v>
      </c>
      <c r="E145" t="s">
        <v>158</v>
      </c>
      <c r="F145" t="s">
        <v>417</v>
      </c>
      <c r="G145" t="s">
        <v>3853</v>
      </c>
      <c r="H145" t="s">
        <v>697</v>
      </c>
      <c r="I145" t="s">
        <v>417</v>
      </c>
      <c r="M145" t="s">
        <v>4514</v>
      </c>
      <c r="N145" t="s">
        <v>4509</v>
      </c>
      <c r="O145" t="s">
        <v>4472</v>
      </c>
      <c r="P145" t="s">
        <v>4472</v>
      </c>
      <c r="Q145" t="s">
        <v>4507</v>
      </c>
    </row>
    <row r="146" spans="1:17" ht="15.75" customHeight="1" x14ac:dyDescent="0.25">
      <c r="D146" t="s">
        <v>3859</v>
      </c>
      <c r="E146" t="s">
        <v>158</v>
      </c>
      <c r="G146" t="s">
        <v>4563</v>
      </c>
      <c r="H146" t="s">
        <v>697</v>
      </c>
      <c r="I146" t="s">
        <v>3859</v>
      </c>
    </row>
    <row r="147" spans="1:17" ht="15.75" customHeight="1" x14ac:dyDescent="0.25">
      <c r="A147" t="s">
        <v>4361</v>
      </c>
      <c r="B147">
        <v>202</v>
      </c>
      <c r="C147">
        <v>162</v>
      </c>
      <c r="D147" t="s">
        <v>542</v>
      </c>
      <c r="E147" t="s">
        <v>24</v>
      </c>
      <c r="F147" t="s">
        <v>4564</v>
      </c>
      <c r="G147" t="s">
        <v>4067</v>
      </c>
      <c r="H147" t="s">
        <v>1329</v>
      </c>
      <c r="I147" t="s">
        <v>542</v>
      </c>
      <c r="M147" t="s">
        <v>4565</v>
      </c>
      <c r="N147" t="s">
        <v>4566</v>
      </c>
      <c r="O147" t="s">
        <v>4565</v>
      </c>
      <c r="P147" t="s">
        <v>4565</v>
      </c>
      <c r="Q147" t="s">
        <v>4566</v>
      </c>
    </row>
    <row r="148" spans="1:17" ht="15.75" customHeight="1" x14ac:dyDescent="0.25">
      <c r="A148" t="s">
        <v>4361</v>
      </c>
      <c r="B148">
        <v>185</v>
      </c>
      <c r="C148">
        <v>163</v>
      </c>
      <c r="D148" t="s">
        <v>237</v>
      </c>
      <c r="E148" t="s">
        <v>24</v>
      </c>
      <c r="G148" t="s">
        <v>4066</v>
      </c>
      <c r="H148" t="s">
        <v>1329</v>
      </c>
      <c r="I148" t="s">
        <v>237</v>
      </c>
      <c r="N148" t="s">
        <v>4567</v>
      </c>
      <c r="P148" t="s">
        <v>4568</v>
      </c>
      <c r="Q148" t="s">
        <v>4569</v>
      </c>
    </row>
    <row r="149" spans="1:17" ht="15.75" customHeight="1" x14ac:dyDescent="0.25">
      <c r="A149" t="s">
        <v>4361</v>
      </c>
      <c r="B149">
        <v>183</v>
      </c>
      <c r="C149">
        <v>164</v>
      </c>
      <c r="D149" t="s">
        <v>259</v>
      </c>
      <c r="E149" t="s">
        <v>24</v>
      </c>
      <c r="F149" t="s">
        <v>3754</v>
      </c>
      <c r="G149" t="s">
        <v>3995</v>
      </c>
      <c r="H149" t="s">
        <v>1329</v>
      </c>
      <c r="I149" t="s">
        <v>259</v>
      </c>
      <c r="M149" t="s">
        <v>4570</v>
      </c>
      <c r="N149" t="s">
        <v>4571</v>
      </c>
      <c r="O149" t="s">
        <v>4572</v>
      </c>
      <c r="P149" t="s">
        <v>4572</v>
      </c>
      <c r="Q149" t="s">
        <v>4573</v>
      </c>
    </row>
    <row r="150" spans="1:17" ht="15.75" customHeight="1" x14ac:dyDescent="0.25">
      <c r="A150" t="s">
        <v>4361</v>
      </c>
      <c r="C150">
        <v>165</v>
      </c>
      <c r="D150" t="s">
        <v>208</v>
      </c>
      <c r="E150" t="s">
        <v>24</v>
      </c>
      <c r="G150" t="s">
        <v>4068</v>
      </c>
      <c r="H150" t="s">
        <v>1329</v>
      </c>
      <c r="I150" t="s">
        <v>208</v>
      </c>
      <c r="P150" t="s">
        <v>4574</v>
      </c>
      <c r="Q150" t="s">
        <v>4575</v>
      </c>
    </row>
    <row r="151" spans="1:17" ht="15.75" customHeight="1" x14ac:dyDescent="0.25">
      <c r="A151" t="s">
        <v>4361</v>
      </c>
      <c r="B151">
        <v>172</v>
      </c>
      <c r="C151">
        <v>166</v>
      </c>
      <c r="D151" t="s">
        <v>58</v>
      </c>
      <c r="E151" t="s">
        <v>24</v>
      </c>
      <c r="F151" t="s">
        <v>52</v>
      </c>
      <c r="G151" t="s">
        <v>3998</v>
      </c>
      <c r="H151" t="s">
        <v>1329</v>
      </c>
      <c r="I151" t="s">
        <v>58</v>
      </c>
      <c r="M151" t="s">
        <v>4572</v>
      </c>
      <c r="N151" t="s">
        <v>4576</v>
      </c>
      <c r="O151" t="s">
        <v>4577</v>
      </c>
      <c r="P151" t="s">
        <v>4577</v>
      </c>
      <c r="Q151" t="s">
        <v>4578</v>
      </c>
    </row>
    <row r="152" spans="1:17" ht="15.75" customHeight="1" x14ac:dyDescent="0.25">
      <c r="A152" t="s">
        <v>4361</v>
      </c>
      <c r="B152">
        <v>201</v>
      </c>
      <c r="C152">
        <v>167</v>
      </c>
      <c r="D152" t="s">
        <v>528</v>
      </c>
      <c r="E152" t="s">
        <v>24</v>
      </c>
      <c r="F152" t="s">
        <v>4503</v>
      </c>
      <c r="G152" t="s">
        <v>3957</v>
      </c>
      <c r="H152" t="s">
        <v>1329</v>
      </c>
      <c r="I152" t="s">
        <v>528</v>
      </c>
      <c r="M152" t="s">
        <v>4571</v>
      </c>
      <c r="N152" t="s">
        <v>4579</v>
      </c>
      <c r="O152" t="s">
        <v>4580</v>
      </c>
      <c r="P152" t="s">
        <v>4580</v>
      </c>
      <c r="Q152" t="s">
        <v>4579</v>
      </c>
    </row>
    <row r="153" spans="1:17" ht="15.75" customHeight="1" x14ac:dyDescent="0.25">
      <c r="A153" t="s">
        <v>4361</v>
      </c>
      <c r="B153">
        <v>191</v>
      </c>
      <c r="C153">
        <v>168</v>
      </c>
      <c r="D153" t="s">
        <v>341</v>
      </c>
      <c r="E153" t="s">
        <v>24</v>
      </c>
      <c r="F153" t="s">
        <v>338</v>
      </c>
      <c r="G153" t="s">
        <v>3961</v>
      </c>
      <c r="H153" t="s">
        <v>1329</v>
      </c>
      <c r="I153" t="s">
        <v>341</v>
      </c>
      <c r="M153" t="s">
        <v>4573</v>
      </c>
      <c r="N153" t="s">
        <v>4581</v>
      </c>
      <c r="O153" t="s">
        <v>4582</v>
      </c>
      <c r="P153" t="s">
        <v>4582</v>
      </c>
      <c r="Q153" t="s">
        <v>4581</v>
      </c>
    </row>
    <row r="154" spans="1:17" ht="15.75" customHeight="1" x14ac:dyDescent="0.25">
      <c r="A154" t="s">
        <v>4361</v>
      </c>
      <c r="B154">
        <v>19</v>
      </c>
      <c r="C154">
        <v>169</v>
      </c>
      <c r="D154" t="s">
        <v>4056</v>
      </c>
      <c r="E154" t="s">
        <v>24</v>
      </c>
      <c r="F154" t="s">
        <v>4583</v>
      </c>
      <c r="G154" t="s">
        <v>4057</v>
      </c>
      <c r="H154" t="s">
        <v>3924</v>
      </c>
      <c r="I154" t="s">
        <v>4056</v>
      </c>
      <c r="M154" t="s">
        <v>4584</v>
      </c>
      <c r="N154" t="s">
        <v>4585</v>
      </c>
      <c r="O154" t="s">
        <v>4586</v>
      </c>
      <c r="P154" t="s">
        <v>4586</v>
      </c>
      <c r="Q154" t="s">
        <v>4587</v>
      </c>
    </row>
    <row r="155" spans="1:17" ht="15.75" customHeight="1" x14ac:dyDescent="0.25">
      <c r="A155" t="s">
        <v>4361</v>
      </c>
      <c r="B155">
        <v>192</v>
      </c>
      <c r="C155">
        <v>170</v>
      </c>
      <c r="D155" t="s">
        <v>355</v>
      </c>
      <c r="E155" t="s">
        <v>24</v>
      </c>
      <c r="F155" t="s">
        <v>352</v>
      </c>
      <c r="G155" t="s">
        <v>3964</v>
      </c>
      <c r="H155" t="s">
        <v>1329</v>
      </c>
      <c r="I155" t="s">
        <v>355</v>
      </c>
      <c r="M155" t="s">
        <v>4588</v>
      </c>
      <c r="N155" t="s">
        <v>4589</v>
      </c>
      <c r="O155" t="s">
        <v>4590</v>
      </c>
      <c r="P155" t="s">
        <v>4590</v>
      </c>
      <c r="Q155" t="s">
        <v>4585</v>
      </c>
    </row>
    <row r="156" spans="1:17" ht="15.75" customHeight="1" x14ac:dyDescent="0.25">
      <c r="A156" t="s">
        <v>4361</v>
      </c>
      <c r="B156">
        <v>176</v>
      </c>
      <c r="C156">
        <v>171</v>
      </c>
      <c r="D156" t="s">
        <v>145</v>
      </c>
      <c r="E156" t="s">
        <v>24</v>
      </c>
      <c r="F156" t="s">
        <v>4591</v>
      </c>
      <c r="G156" t="s">
        <v>3986</v>
      </c>
      <c r="H156" t="s">
        <v>1329</v>
      </c>
      <c r="I156" t="s">
        <v>145</v>
      </c>
      <c r="M156" t="s">
        <v>4592</v>
      </c>
      <c r="N156" t="s">
        <v>4593</v>
      </c>
      <c r="O156" t="s">
        <v>4571</v>
      </c>
      <c r="P156" t="s">
        <v>4571</v>
      </c>
      <c r="Q156" t="s">
        <v>4589</v>
      </c>
    </row>
    <row r="157" spans="1:17" ht="15.75" customHeight="1" x14ac:dyDescent="0.25">
      <c r="A157" t="s">
        <v>4361</v>
      </c>
      <c r="B157">
        <v>169</v>
      </c>
      <c r="C157">
        <v>172</v>
      </c>
      <c r="D157" t="s">
        <v>25</v>
      </c>
      <c r="E157" t="s">
        <v>24</v>
      </c>
      <c r="F157" t="s">
        <v>4594</v>
      </c>
      <c r="G157" t="s">
        <v>3989</v>
      </c>
      <c r="H157" t="s">
        <v>1329</v>
      </c>
      <c r="I157" t="s">
        <v>25</v>
      </c>
      <c r="M157" t="s">
        <v>4595</v>
      </c>
      <c r="N157" t="s">
        <v>4596</v>
      </c>
      <c r="O157" t="s">
        <v>4573</v>
      </c>
      <c r="P157" t="s">
        <v>4573</v>
      </c>
      <c r="Q157" t="s">
        <v>4593</v>
      </c>
    </row>
    <row r="158" spans="1:17" ht="15.75" customHeight="1" x14ac:dyDescent="0.25">
      <c r="A158" t="s">
        <v>4361</v>
      </c>
      <c r="B158">
        <v>1</v>
      </c>
      <c r="C158">
        <v>173</v>
      </c>
      <c r="D158" t="s">
        <v>3992</v>
      </c>
      <c r="E158" t="s">
        <v>24</v>
      </c>
      <c r="F158" t="s">
        <v>4597</v>
      </c>
      <c r="G158" t="s">
        <v>3993</v>
      </c>
      <c r="H158" t="s">
        <v>3924</v>
      </c>
      <c r="I158" t="s">
        <v>3992</v>
      </c>
      <c r="M158" t="s">
        <v>4568</v>
      </c>
      <c r="N158" t="s">
        <v>4598</v>
      </c>
      <c r="O158" t="s">
        <v>4588</v>
      </c>
      <c r="P158" t="s">
        <v>4588</v>
      </c>
      <c r="Q158" t="s">
        <v>4571</v>
      </c>
    </row>
    <row r="159" spans="1:17" ht="15.75" customHeight="1" x14ac:dyDescent="0.25">
      <c r="A159" t="s">
        <v>4361</v>
      </c>
      <c r="B159">
        <v>179</v>
      </c>
      <c r="C159">
        <v>174</v>
      </c>
      <c r="D159" t="s">
        <v>192</v>
      </c>
      <c r="E159" t="s">
        <v>24</v>
      </c>
      <c r="F159" t="s">
        <v>188</v>
      </c>
      <c r="G159" t="s">
        <v>3973</v>
      </c>
      <c r="H159" t="s">
        <v>1329</v>
      </c>
      <c r="I159" t="s">
        <v>192</v>
      </c>
      <c r="M159" t="s">
        <v>4580</v>
      </c>
      <c r="N159" t="s">
        <v>4570</v>
      </c>
      <c r="O159" t="s">
        <v>4570</v>
      </c>
      <c r="P159" t="s">
        <v>4570</v>
      </c>
      <c r="Q159" t="s">
        <v>4592</v>
      </c>
    </row>
    <row r="160" spans="1:17" ht="15.75" customHeight="1" x14ac:dyDescent="0.25">
      <c r="A160" t="s">
        <v>4361</v>
      </c>
      <c r="B160">
        <v>187</v>
      </c>
      <c r="C160">
        <v>175</v>
      </c>
      <c r="D160" t="s">
        <v>324</v>
      </c>
      <c r="E160" t="s">
        <v>24</v>
      </c>
      <c r="F160" t="s">
        <v>321</v>
      </c>
      <c r="G160" t="s">
        <v>3970</v>
      </c>
      <c r="H160" t="s">
        <v>1329</v>
      </c>
      <c r="I160" t="s">
        <v>324</v>
      </c>
      <c r="M160" t="s">
        <v>4577</v>
      </c>
      <c r="N160" t="s">
        <v>4588</v>
      </c>
      <c r="O160" t="s">
        <v>4570</v>
      </c>
      <c r="P160" t="s">
        <v>4570</v>
      </c>
      <c r="Q160" t="s">
        <v>4570</v>
      </c>
    </row>
    <row r="161" spans="1:17" ht="15.75" customHeight="1" x14ac:dyDescent="0.25">
      <c r="A161" t="s">
        <v>4361</v>
      </c>
      <c r="B161">
        <v>196</v>
      </c>
      <c r="C161">
        <v>176</v>
      </c>
      <c r="D161" t="s">
        <v>383</v>
      </c>
      <c r="E161" t="s">
        <v>24</v>
      </c>
      <c r="F161" t="s">
        <v>4599</v>
      </c>
      <c r="G161" t="s">
        <v>3967</v>
      </c>
      <c r="H161" t="s">
        <v>1329</v>
      </c>
      <c r="I161" t="s">
        <v>383</v>
      </c>
      <c r="M161" t="s">
        <v>4574</v>
      </c>
      <c r="N161" t="s">
        <v>4573</v>
      </c>
      <c r="O161" t="s">
        <v>4570</v>
      </c>
      <c r="P161" t="s">
        <v>4570</v>
      </c>
      <c r="Q161" t="s">
        <v>4588</v>
      </c>
    </row>
    <row r="162" spans="1:17" ht="15.75" customHeight="1" x14ac:dyDescent="0.25">
      <c r="A162" t="s">
        <v>4361</v>
      </c>
      <c r="B162">
        <v>178</v>
      </c>
      <c r="C162">
        <v>177</v>
      </c>
      <c r="D162" t="s">
        <v>165</v>
      </c>
      <c r="E162" t="s">
        <v>24</v>
      </c>
      <c r="F162" t="s">
        <v>157</v>
      </c>
      <c r="G162" t="s">
        <v>3976</v>
      </c>
      <c r="H162" t="s">
        <v>1329</v>
      </c>
      <c r="I162" t="s">
        <v>165</v>
      </c>
      <c r="M162" t="s">
        <v>4582</v>
      </c>
      <c r="N162" t="s">
        <v>4592</v>
      </c>
      <c r="O162" t="s">
        <v>4592</v>
      </c>
      <c r="P162" t="s">
        <v>4592</v>
      </c>
      <c r="Q162" t="s">
        <v>4595</v>
      </c>
    </row>
    <row r="163" spans="1:17" ht="15.75" customHeight="1" x14ac:dyDescent="0.25">
      <c r="A163" t="s">
        <v>4361</v>
      </c>
      <c r="B163">
        <v>200</v>
      </c>
      <c r="C163">
        <v>178</v>
      </c>
      <c r="D163" t="s">
        <v>420</v>
      </c>
      <c r="E163" t="s">
        <v>24</v>
      </c>
      <c r="F163" t="s">
        <v>417</v>
      </c>
      <c r="G163" t="s">
        <v>3979</v>
      </c>
      <c r="H163" t="s">
        <v>1329</v>
      </c>
      <c r="I163" t="s">
        <v>420</v>
      </c>
      <c r="M163" t="s">
        <v>4586</v>
      </c>
      <c r="N163" t="s">
        <v>4595</v>
      </c>
      <c r="O163" t="s">
        <v>4595</v>
      </c>
      <c r="P163" t="s">
        <v>4595</v>
      </c>
      <c r="Q163" t="s">
        <v>4584</v>
      </c>
    </row>
    <row r="164" spans="1:17" ht="15.75" customHeight="1" x14ac:dyDescent="0.25">
      <c r="A164" t="s">
        <v>4361</v>
      </c>
      <c r="B164">
        <v>195</v>
      </c>
      <c r="C164">
        <v>179</v>
      </c>
      <c r="D164" t="s">
        <v>373</v>
      </c>
      <c r="E164" t="s">
        <v>24</v>
      </c>
      <c r="F164" t="s">
        <v>369</v>
      </c>
      <c r="G164" t="s">
        <v>3982</v>
      </c>
      <c r="H164" t="s">
        <v>1329</v>
      </c>
      <c r="I164" t="s">
        <v>373</v>
      </c>
      <c r="M164" t="s">
        <v>4590</v>
      </c>
      <c r="N164" t="s">
        <v>4584</v>
      </c>
      <c r="O164" t="s">
        <v>4584</v>
      </c>
      <c r="P164" t="s">
        <v>4584</v>
      </c>
      <c r="Q164" t="s">
        <v>4567</v>
      </c>
    </row>
    <row r="165" spans="1:17" ht="15.75" customHeight="1" x14ac:dyDescent="0.25">
      <c r="A165" t="s">
        <v>4361</v>
      </c>
      <c r="B165">
        <v>186</v>
      </c>
      <c r="C165">
        <v>180</v>
      </c>
      <c r="D165" t="s">
        <v>277</v>
      </c>
      <c r="E165" t="s">
        <v>24</v>
      </c>
      <c r="G165" t="s">
        <v>4103</v>
      </c>
      <c r="H165" t="s">
        <v>1329</v>
      </c>
      <c r="I165" t="s">
        <v>277</v>
      </c>
      <c r="N165" t="s">
        <v>4569</v>
      </c>
      <c r="P165" t="s">
        <v>4567</v>
      </c>
    </row>
    <row r="166" spans="1:17" ht="15.75" customHeight="1" x14ac:dyDescent="0.25">
      <c r="A166" t="s">
        <v>4361</v>
      </c>
      <c r="B166">
        <v>199</v>
      </c>
      <c r="C166">
        <v>181</v>
      </c>
      <c r="D166" t="s">
        <v>408</v>
      </c>
      <c r="E166" t="s">
        <v>24</v>
      </c>
      <c r="G166" t="s">
        <v>3985</v>
      </c>
      <c r="H166" t="s">
        <v>1329</v>
      </c>
      <c r="I166" t="s">
        <v>408</v>
      </c>
      <c r="P166" t="s">
        <v>4569</v>
      </c>
      <c r="Q166" t="s">
        <v>4600</v>
      </c>
    </row>
    <row r="167" spans="1:17" ht="15.75" customHeight="1" x14ac:dyDescent="0.25">
      <c r="A167" t="s">
        <v>4361</v>
      </c>
      <c r="C167">
        <v>192</v>
      </c>
      <c r="D167" t="s">
        <v>231</v>
      </c>
      <c r="E167" t="s">
        <v>24</v>
      </c>
      <c r="F167" t="s">
        <v>4601</v>
      </c>
      <c r="G167" t="s">
        <v>4063</v>
      </c>
      <c r="H167" t="s">
        <v>1329</v>
      </c>
      <c r="I167" t="s">
        <v>231</v>
      </c>
      <c r="M167" t="s">
        <v>4567</v>
      </c>
      <c r="N167" t="s">
        <v>4600</v>
      </c>
      <c r="O167" t="s">
        <v>4602</v>
      </c>
      <c r="P167" t="s">
        <v>4602</v>
      </c>
      <c r="Q167" t="s">
        <v>4603</v>
      </c>
    </row>
    <row r="168" spans="1:17" ht="15.75" customHeight="1" x14ac:dyDescent="0.25">
      <c r="A168" t="s">
        <v>4361</v>
      </c>
      <c r="B168">
        <v>175</v>
      </c>
      <c r="C168">
        <v>229</v>
      </c>
      <c r="D168" t="s">
        <v>143</v>
      </c>
      <c r="E168" t="s">
        <v>24</v>
      </c>
      <c r="G168" t="s">
        <v>3955</v>
      </c>
      <c r="H168" t="s">
        <v>1329</v>
      </c>
      <c r="I168" t="s">
        <v>143</v>
      </c>
      <c r="P168" t="s">
        <v>1329</v>
      </c>
    </row>
    <row r="169" spans="1:17" ht="15.75" customHeight="1" x14ac:dyDescent="0.25">
      <c r="A169" t="s">
        <v>4361</v>
      </c>
      <c r="B169">
        <v>184</v>
      </c>
      <c r="C169">
        <v>230</v>
      </c>
      <c r="D169" t="s">
        <v>261</v>
      </c>
      <c r="E169" t="s">
        <v>24</v>
      </c>
      <c r="G169" t="s">
        <v>3956</v>
      </c>
      <c r="H169" t="s">
        <v>1329</v>
      </c>
      <c r="I169" t="s">
        <v>261</v>
      </c>
      <c r="P169" t="s">
        <v>1329</v>
      </c>
    </row>
    <row r="170" spans="1:17" ht="15.75" customHeight="1" x14ac:dyDescent="0.25">
      <c r="A170" t="s">
        <v>4361</v>
      </c>
      <c r="B170">
        <v>190</v>
      </c>
      <c r="C170">
        <v>231</v>
      </c>
      <c r="D170" t="s">
        <v>335</v>
      </c>
      <c r="E170" t="s">
        <v>24</v>
      </c>
      <c r="G170" t="s">
        <v>4148</v>
      </c>
      <c r="H170" t="s">
        <v>1329</v>
      </c>
      <c r="I170" t="s">
        <v>335</v>
      </c>
      <c r="N170" t="s">
        <v>4604</v>
      </c>
      <c r="P170" t="s">
        <v>1329</v>
      </c>
      <c r="Q170" t="s">
        <v>4604</v>
      </c>
    </row>
    <row r="171" spans="1:17" ht="15.75" customHeight="1" x14ac:dyDescent="0.25">
      <c r="A171" t="s">
        <v>4361</v>
      </c>
      <c r="C171">
        <v>235</v>
      </c>
      <c r="D171" t="s">
        <v>449</v>
      </c>
      <c r="E171" t="s">
        <v>24</v>
      </c>
      <c r="G171" t="s">
        <v>4152</v>
      </c>
      <c r="H171" t="s">
        <v>1329</v>
      </c>
      <c r="I171" t="s">
        <v>449</v>
      </c>
      <c r="P171" t="s">
        <v>1329</v>
      </c>
      <c r="Q171" t="s">
        <v>4596</v>
      </c>
    </row>
    <row r="172" spans="1:17" ht="15.75" customHeight="1" x14ac:dyDescent="0.25">
      <c r="A172" t="s">
        <v>4361</v>
      </c>
      <c r="C172">
        <v>236</v>
      </c>
      <c r="D172" t="s">
        <v>129</v>
      </c>
      <c r="E172" t="s">
        <v>24</v>
      </c>
      <c r="G172" t="s">
        <v>3994</v>
      </c>
      <c r="H172" t="s">
        <v>1329</v>
      </c>
      <c r="I172" t="s">
        <v>129</v>
      </c>
      <c r="P172" t="s">
        <v>1329</v>
      </c>
      <c r="Q172" t="s">
        <v>4598</v>
      </c>
    </row>
    <row r="173" spans="1:17" ht="15.75" customHeight="1" x14ac:dyDescent="0.25">
      <c r="A173" t="s">
        <v>4361</v>
      </c>
      <c r="B173">
        <v>54</v>
      </c>
      <c r="C173">
        <v>118</v>
      </c>
      <c r="D173" t="s">
        <v>137</v>
      </c>
      <c r="E173" t="s">
        <v>136</v>
      </c>
      <c r="F173" t="s">
        <v>4605</v>
      </c>
      <c r="G173" t="s">
        <v>3904</v>
      </c>
      <c r="H173" t="s">
        <v>697</v>
      </c>
      <c r="I173" t="s">
        <v>137</v>
      </c>
      <c r="M173" t="s">
        <v>4486</v>
      </c>
      <c r="N173" t="s">
        <v>4606</v>
      </c>
      <c r="O173" t="s">
        <v>4383</v>
      </c>
      <c r="P173" t="s">
        <v>4383</v>
      </c>
      <c r="Q173" t="s">
        <v>4607</v>
      </c>
    </row>
    <row r="174" spans="1:17" ht="15.75" customHeight="1" x14ac:dyDescent="0.25">
      <c r="A174" t="s">
        <v>4361</v>
      </c>
      <c r="B174">
        <v>134</v>
      </c>
      <c r="C174">
        <v>119</v>
      </c>
      <c r="D174" t="s">
        <v>425</v>
      </c>
      <c r="E174" t="s">
        <v>136</v>
      </c>
      <c r="F174" t="s">
        <v>425</v>
      </c>
      <c r="G174" t="s">
        <v>3903</v>
      </c>
      <c r="H174" t="s">
        <v>697</v>
      </c>
      <c r="I174" t="s">
        <v>425</v>
      </c>
      <c r="M174" t="s">
        <v>4487</v>
      </c>
      <c r="N174" t="s">
        <v>4488</v>
      </c>
      <c r="O174" t="s">
        <v>4386</v>
      </c>
      <c r="P174" t="s">
        <v>4386</v>
      </c>
      <c r="Q174" t="s">
        <v>4608</v>
      </c>
    </row>
    <row r="175" spans="1:17" ht="15.75" customHeight="1" x14ac:dyDescent="0.25">
      <c r="A175" t="s">
        <v>4361</v>
      </c>
      <c r="B175">
        <v>130</v>
      </c>
      <c r="C175">
        <v>120</v>
      </c>
      <c r="D175" t="s">
        <v>416</v>
      </c>
      <c r="E175" t="s">
        <v>136</v>
      </c>
      <c r="F175" t="s">
        <v>415</v>
      </c>
      <c r="G175" t="s">
        <v>3905</v>
      </c>
      <c r="H175" t="s">
        <v>697</v>
      </c>
      <c r="I175" t="s">
        <v>416</v>
      </c>
      <c r="M175" t="s">
        <v>4489</v>
      </c>
      <c r="N175" t="s">
        <v>4484</v>
      </c>
      <c r="O175" t="s">
        <v>4389</v>
      </c>
      <c r="P175" t="s">
        <v>4389</v>
      </c>
      <c r="Q175" t="s">
        <v>4401</v>
      </c>
    </row>
    <row r="176" spans="1:17" ht="15.75" customHeight="1" x14ac:dyDescent="0.25">
      <c r="A176" t="s">
        <v>4361</v>
      </c>
      <c r="B176">
        <v>166</v>
      </c>
      <c r="C176">
        <v>121</v>
      </c>
      <c r="D176" t="s">
        <v>536</v>
      </c>
      <c r="E176" t="s">
        <v>136</v>
      </c>
      <c r="F176" t="s">
        <v>535</v>
      </c>
      <c r="G176" t="s">
        <v>4090</v>
      </c>
      <c r="H176" t="s">
        <v>697</v>
      </c>
      <c r="I176" t="s">
        <v>536</v>
      </c>
      <c r="M176" t="s">
        <v>4385</v>
      </c>
      <c r="N176" t="s">
        <v>4490</v>
      </c>
      <c r="O176" t="s">
        <v>4402</v>
      </c>
      <c r="P176" t="s">
        <v>4402</v>
      </c>
      <c r="Q176" t="s">
        <v>4606</v>
      </c>
    </row>
    <row r="177" spans="1:17" ht="15.75" customHeight="1" x14ac:dyDescent="0.25">
      <c r="A177" t="s">
        <v>4361</v>
      </c>
      <c r="B177">
        <v>132</v>
      </c>
      <c r="C177">
        <v>122</v>
      </c>
      <c r="D177" t="s">
        <v>423</v>
      </c>
      <c r="E177" t="s">
        <v>136</v>
      </c>
      <c r="F177" t="s">
        <v>4609</v>
      </c>
      <c r="G177" t="s">
        <v>4091</v>
      </c>
      <c r="H177" t="s">
        <v>697</v>
      </c>
      <c r="I177" t="s">
        <v>423</v>
      </c>
      <c r="O177" t="s">
        <v>4393</v>
      </c>
      <c r="P177" t="s">
        <v>4393</v>
      </c>
    </row>
    <row r="178" spans="1:17" ht="15.75" customHeight="1" x14ac:dyDescent="0.25">
      <c r="A178" t="s">
        <v>4361</v>
      </c>
      <c r="B178">
        <v>113</v>
      </c>
      <c r="C178">
        <v>212</v>
      </c>
      <c r="D178" t="s">
        <v>327</v>
      </c>
      <c r="E178" t="s">
        <v>136</v>
      </c>
      <c r="G178" t="s">
        <v>4132</v>
      </c>
      <c r="H178" t="s">
        <v>697</v>
      </c>
      <c r="I178" t="s">
        <v>327</v>
      </c>
      <c r="P178" t="s">
        <v>697</v>
      </c>
    </row>
    <row r="179" spans="1:17" ht="15.75" customHeight="1" x14ac:dyDescent="0.25">
      <c r="A179" t="s">
        <v>4361</v>
      </c>
      <c r="B179">
        <v>129</v>
      </c>
      <c r="C179">
        <v>213</v>
      </c>
      <c r="D179" t="s">
        <v>414</v>
      </c>
      <c r="E179" t="s">
        <v>136</v>
      </c>
      <c r="G179" t="s">
        <v>4133</v>
      </c>
      <c r="H179" t="s">
        <v>697</v>
      </c>
      <c r="I179" t="s">
        <v>414</v>
      </c>
      <c r="P179" t="s">
        <v>697</v>
      </c>
    </row>
    <row r="180" spans="1:17" ht="15.75" customHeight="1" x14ac:dyDescent="0.25">
      <c r="A180" t="s">
        <v>4361</v>
      </c>
      <c r="B180">
        <v>35</v>
      </c>
      <c r="C180">
        <v>24</v>
      </c>
      <c r="D180" t="s">
        <v>54</v>
      </c>
      <c r="E180" t="s">
        <v>53</v>
      </c>
      <c r="F180" t="s">
        <v>52</v>
      </c>
      <c r="G180" t="s">
        <v>3871</v>
      </c>
      <c r="H180" t="s">
        <v>697</v>
      </c>
      <c r="I180" t="s">
        <v>54</v>
      </c>
      <c r="M180" t="s">
        <v>4377</v>
      </c>
      <c r="N180" t="s">
        <v>4475</v>
      </c>
      <c r="O180" t="s">
        <v>4369</v>
      </c>
      <c r="P180" t="s">
        <v>4369</v>
      </c>
      <c r="Q180" t="s">
        <v>4476</v>
      </c>
    </row>
    <row r="181" spans="1:17" ht="15.75" customHeight="1" x14ac:dyDescent="0.25">
      <c r="A181" t="s">
        <v>4361</v>
      </c>
      <c r="B181">
        <v>36</v>
      </c>
      <c r="C181">
        <v>25</v>
      </c>
      <c r="D181" t="s">
        <v>56</v>
      </c>
      <c r="E181" t="s">
        <v>53</v>
      </c>
      <c r="F181" t="s">
        <v>55</v>
      </c>
      <c r="G181" t="s">
        <v>3872</v>
      </c>
      <c r="H181" t="s">
        <v>697</v>
      </c>
      <c r="I181" t="s">
        <v>56</v>
      </c>
      <c r="M181" t="s">
        <v>4374</v>
      </c>
      <c r="N181" t="s">
        <v>4476</v>
      </c>
      <c r="O181" t="s">
        <v>4374</v>
      </c>
      <c r="P181" t="s">
        <v>4374</v>
      </c>
      <c r="Q181" t="s">
        <v>4478</v>
      </c>
    </row>
    <row r="182" spans="1:17" ht="15.75" customHeight="1" x14ac:dyDescent="0.25">
      <c r="A182" t="s">
        <v>4361</v>
      </c>
      <c r="B182">
        <v>119</v>
      </c>
      <c r="C182">
        <v>26</v>
      </c>
      <c r="D182" t="s">
        <v>364</v>
      </c>
      <c r="E182" t="s">
        <v>53</v>
      </c>
      <c r="F182" t="s">
        <v>363</v>
      </c>
      <c r="G182" t="s">
        <v>3873</v>
      </c>
      <c r="H182" t="s">
        <v>697</v>
      </c>
      <c r="I182" t="s">
        <v>364</v>
      </c>
      <c r="M182" t="s">
        <v>4390</v>
      </c>
      <c r="N182" t="s">
        <v>4478</v>
      </c>
      <c r="O182" t="s">
        <v>4377</v>
      </c>
      <c r="P182" t="s">
        <v>4377</v>
      </c>
      <c r="Q182" t="s">
        <v>4369</v>
      </c>
    </row>
    <row r="183" spans="1:17" ht="15.75" customHeight="1" x14ac:dyDescent="0.25">
      <c r="A183" t="s">
        <v>4361</v>
      </c>
      <c r="B183">
        <v>67</v>
      </c>
      <c r="C183">
        <v>38</v>
      </c>
      <c r="D183" t="s">
        <v>179</v>
      </c>
      <c r="E183" t="s">
        <v>21</v>
      </c>
      <c r="F183" t="s">
        <v>178</v>
      </c>
      <c r="G183" t="s">
        <v>3877</v>
      </c>
      <c r="H183" t="s">
        <v>697</v>
      </c>
      <c r="I183" t="s">
        <v>179</v>
      </c>
      <c r="M183" t="s">
        <v>4473</v>
      </c>
      <c r="N183" t="s">
        <v>4610</v>
      </c>
      <c r="O183" t="s">
        <v>4611</v>
      </c>
      <c r="P183" t="s">
        <v>4611</v>
      </c>
      <c r="Q183" t="s">
        <v>4610</v>
      </c>
    </row>
    <row r="184" spans="1:17" ht="15.75" customHeight="1" x14ac:dyDescent="0.25">
      <c r="A184" t="s">
        <v>4361</v>
      </c>
      <c r="B184">
        <v>79</v>
      </c>
      <c r="C184">
        <v>39</v>
      </c>
      <c r="D184" t="s">
        <v>215</v>
      </c>
      <c r="E184" t="s">
        <v>21</v>
      </c>
      <c r="F184" t="s">
        <v>214</v>
      </c>
      <c r="G184" t="s">
        <v>3879</v>
      </c>
      <c r="H184" t="s">
        <v>697</v>
      </c>
      <c r="I184" t="s">
        <v>215</v>
      </c>
      <c r="M184" t="s">
        <v>4418</v>
      </c>
      <c r="N184" t="s">
        <v>4612</v>
      </c>
      <c r="O184" t="s">
        <v>4613</v>
      </c>
      <c r="P184" t="s">
        <v>4613</v>
      </c>
      <c r="Q184" t="s">
        <v>4612</v>
      </c>
    </row>
    <row r="185" spans="1:17" ht="15.75" customHeight="1" x14ac:dyDescent="0.25">
      <c r="A185" t="s">
        <v>4361</v>
      </c>
      <c r="B185">
        <v>105</v>
      </c>
      <c r="C185">
        <v>40</v>
      </c>
      <c r="D185" t="s">
        <v>302</v>
      </c>
      <c r="E185" t="s">
        <v>21</v>
      </c>
      <c r="F185" t="s">
        <v>301</v>
      </c>
      <c r="G185" t="s">
        <v>3880</v>
      </c>
      <c r="H185" t="s">
        <v>697</v>
      </c>
      <c r="I185" t="s">
        <v>302</v>
      </c>
      <c r="M185" t="s">
        <v>4413</v>
      </c>
      <c r="N185" t="s">
        <v>4614</v>
      </c>
      <c r="O185" t="s">
        <v>4615</v>
      </c>
      <c r="P185" t="s">
        <v>4615</v>
      </c>
      <c r="Q185" t="s">
        <v>4614</v>
      </c>
    </row>
    <row r="186" spans="1:17" ht="15.75" customHeight="1" x14ac:dyDescent="0.25">
      <c r="A186" t="s">
        <v>4361</v>
      </c>
      <c r="B186">
        <v>28</v>
      </c>
      <c r="C186">
        <v>41</v>
      </c>
      <c r="D186" t="s">
        <v>22</v>
      </c>
      <c r="E186" t="s">
        <v>21</v>
      </c>
      <c r="F186" t="s">
        <v>20</v>
      </c>
      <c r="G186" t="s">
        <v>3878</v>
      </c>
      <c r="H186" t="s">
        <v>697</v>
      </c>
      <c r="I186" t="s">
        <v>22</v>
      </c>
      <c r="M186" t="s">
        <v>4472</v>
      </c>
      <c r="N186" t="s">
        <v>4616</v>
      </c>
      <c r="O186" t="s">
        <v>4617</v>
      </c>
      <c r="P186" t="s">
        <v>4617</v>
      </c>
      <c r="Q186" t="s">
        <v>4616</v>
      </c>
    </row>
    <row r="187" spans="1:17" ht="15.75" customHeight="1" x14ac:dyDescent="0.25">
      <c r="A187" t="s">
        <v>4361</v>
      </c>
      <c r="B187">
        <v>137</v>
      </c>
      <c r="C187">
        <v>42</v>
      </c>
      <c r="D187" t="s">
        <v>435</v>
      </c>
      <c r="E187" t="s">
        <v>21</v>
      </c>
      <c r="F187" t="s">
        <v>434</v>
      </c>
      <c r="G187" t="s">
        <v>3884</v>
      </c>
      <c r="H187" t="s">
        <v>697</v>
      </c>
      <c r="I187" t="s">
        <v>435</v>
      </c>
      <c r="M187" t="s">
        <v>4411</v>
      </c>
      <c r="N187" t="s">
        <v>4618</v>
      </c>
      <c r="O187" t="s">
        <v>4619</v>
      </c>
      <c r="P187" t="s">
        <v>4619</v>
      </c>
      <c r="Q187" t="s">
        <v>4618</v>
      </c>
    </row>
    <row r="188" spans="1:17" ht="15.75" customHeight="1" x14ac:dyDescent="0.25">
      <c r="A188" t="s">
        <v>4361</v>
      </c>
      <c r="B188">
        <v>74</v>
      </c>
      <c r="C188">
        <v>43</v>
      </c>
      <c r="D188" t="s">
        <v>194</v>
      </c>
      <c r="E188" t="s">
        <v>21</v>
      </c>
      <c r="F188" t="s">
        <v>194</v>
      </c>
      <c r="G188" t="s">
        <v>3881</v>
      </c>
      <c r="H188" t="s">
        <v>697</v>
      </c>
      <c r="I188" t="s">
        <v>194</v>
      </c>
      <c r="M188" t="s">
        <v>4394</v>
      </c>
      <c r="N188" t="s">
        <v>4364</v>
      </c>
      <c r="O188" t="s">
        <v>4620</v>
      </c>
      <c r="P188" t="s">
        <v>4620</v>
      </c>
      <c r="Q188" t="s">
        <v>4621</v>
      </c>
    </row>
    <row r="189" spans="1:17" ht="15.75" customHeight="1" x14ac:dyDescent="0.25">
      <c r="A189" t="s">
        <v>4361</v>
      </c>
      <c r="B189">
        <v>1025</v>
      </c>
      <c r="C189">
        <v>44</v>
      </c>
      <c r="D189" t="s">
        <v>196</v>
      </c>
      <c r="E189" t="s">
        <v>21</v>
      </c>
      <c r="G189" t="s">
        <v>3902</v>
      </c>
      <c r="H189" t="s">
        <v>697</v>
      </c>
      <c r="I189" t="s">
        <v>196</v>
      </c>
      <c r="P189" t="s">
        <v>4622</v>
      </c>
    </row>
    <row r="190" spans="1:17" ht="15.75" customHeight="1" x14ac:dyDescent="0.25">
      <c r="A190" t="s">
        <v>4361</v>
      </c>
      <c r="B190">
        <v>51</v>
      </c>
      <c r="C190">
        <v>45</v>
      </c>
      <c r="D190" t="s">
        <v>123</v>
      </c>
      <c r="E190" t="s">
        <v>21</v>
      </c>
      <c r="F190" t="s">
        <v>123</v>
      </c>
      <c r="G190" t="s">
        <v>4024</v>
      </c>
      <c r="H190" t="s">
        <v>697</v>
      </c>
      <c r="I190" t="s">
        <v>123</v>
      </c>
      <c r="M190" t="s">
        <v>4397</v>
      </c>
      <c r="N190" t="s">
        <v>4621</v>
      </c>
      <c r="O190" t="s">
        <v>4623</v>
      </c>
      <c r="P190" t="s">
        <v>4623</v>
      </c>
      <c r="Q190" t="s">
        <v>4624</v>
      </c>
    </row>
    <row r="191" spans="1:17" ht="15.75" customHeight="1" x14ac:dyDescent="0.25">
      <c r="A191" t="s">
        <v>4361</v>
      </c>
      <c r="B191">
        <v>142</v>
      </c>
      <c r="C191">
        <v>46</v>
      </c>
      <c r="D191" t="s">
        <v>464</v>
      </c>
      <c r="E191" t="s">
        <v>21</v>
      </c>
      <c r="F191" t="s">
        <v>464</v>
      </c>
      <c r="G191" t="s">
        <v>4043</v>
      </c>
      <c r="H191" t="s">
        <v>697</v>
      </c>
      <c r="I191" t="s">
        <v>464</v>
      </c>
      <c r="M191" t="s">
        <v>4400</v>
      </c>
      <c r="N191" t="s">
        <v>4624</v>
      </c>
      <c r="O191" t="s">
        <v>4436</v>
      </c>
      <c r="P191" t="s">
        <v>4436</v>
      </c>
      <c r="Q191" t="s">
        <v>4625</v>
      </c>
    </row>
    <row r="192" spans="1:17" ht="15.75" customHeight="1" x14ac:dyDescent="0.25">
      <c r="A192" t="s">
        <v>4361</v>
      </c>
      <c r="B192">
        <v>106</v>
      </c>
      <c r="C192">
        <v>47</v>
      </c>
      <c r="D192" t="s">
        <v>304</v>
      </c>
      <c r="E192" t="s">
        <v>21</v>
      </c>
      <c r="F192" t="s">
        <v>4626</v>
      </c>
      <c r="G192" t="s">
        <v>4039</v>
      </c>
      <c r="H192" t="s">
        <v>697</v>
      </c>
      <c r="I192" t="s">
        <v>304</v>
      </c>
      <c r="M192" t="s">
        <v>4627</v>
      </c>
      <c r="N192" t="s">
        <v>4625</v>
      </c>
      <c r="O192" t="s">
        <v>4427</v>
      </c>
      <c r="P192" t="s">
        <v>4427</v>
      </c>
      <c r="Q192" t="s">
        <v>4427</v>
      </c>
    </row>
    <row r="193" spans="1:17" ht="15.75" customHeight="1" x14ac:dyDescent="0.25">
      <c r="A193" t="s">
        <v>4361</v>
      </c>
      <c r="B193">
        <v>109</v>
      </c>
      <c r="C193">
        <v>48</v>
      </c>
      <c r="D193" t="s">
        <v>311</v>
      </c>
      <c r="E193" t="s">
        <v>21</v>
      </c>
      <c r="F193" t="s">
        <v>4628</v>
      </c>
      <c r="G193" t="s">
        <v>4038</v>
      </c>
      <c r="H193" t="s">
        <v>697</v>
      </c>
      <c r="I193" t="s">
        <v>311</v>
      </c>
      <c r="M193" t="s">
        <v>4629</v>
      </c>
      <c r="N193" t="s">
        <v>4427</v>
      </c>
      <c r="O193" t="s">
        <v>4429</v>
      </c>
      <c r="P193" t="s">
        <v>4429</v>
      </c>
      <c r="Q193" t="s">
        <v>4429</v>
      </c>
    </row>
    <row r="194" spans="1:17" ht="15.75" customHeight="1" x14ac:dyDescent="0.25">
      <c r="A194" t="s">
        <v>4361</v>
      </c>
      <c r="B194">
        <v>108</v>
      </c>
      <c r="C194">
        <v>49</v>
      </c>
      <c r="D194" t="s">
        <v>309</v>
      </c>
      <c r="E194" t="s">
        <v>21</v>
      </c>
      <c r="F194" t="s">
        <v>4630</v>
      </c>
      <c r="G194" t="s">
        <v>4040</v>
      </c>
      <c r="H194" t="s">
        <v>697</v>
      </c>
      <c r="I194" t="s">
        <v>309</v>
      </c>
      <c r="M194" t="s">
        <v>4365</v>
      </c>
      <c r="N194" t="s">
        <v>4429</v>
      </c>
      <c r="O194" t="s">
        <v>534</v>
      </c>
      <c r="P194" t="s">
        <v>534</v>
      </c>
      <c r="Q194" t="s">
        <v>534</v>
      </c>
    </row>
    <row r="195" spans="1:17" ht="15.75" customHeight="1" x14ac:dyDescent="0.25">
      <c r="A195" t="s">
        <v>4361</v>
      </c>
      <c r="B195">
        <v>107</v>
      </c>
      <c r="C195">
        <v>50</v>
      </c>
      <c r="D195" t="s">
        <v>307</v>
      </c>
      <c r="E195" t="s">
        <v>21</v>
      </c>
      <c r="F195" t="s">
        <v>4631</v>
      </c>
      <c r="G195" t="s">
        <v>4082</v>
      </c>
      <c r="H195" t="s">
        <v>697</v>
      </c>
      <c r="I195" t="s">
        <v>307</v>
      </c>
      <c r="M195" t="s">
        <v>4632</v>
      </c>
      <c r="N195" t="s">
        <v>534</v>
      </c>
      <c r="O195" t="s">
        <v>4432</v>
      </c>
      <c r="P195" t="s">
        <v>4432</v>
      </c>
      <c r="Q195" t="s">
        <v>4432</v>
      </c>
    </row>
    <row r="196" spans="1:17" ht="15.75" customHeight="1" x14ac:dyDescent="0.25">
      <c r="A196" t="s">
        <v>4361</v>
      </c>
      <c r="B196">
        <v>58</v>
      </c>
      <c r="C196">
        <v>51</v>
      </c>
      <c r="D196" t="s">
        <v>154</v>
      </c>
      <c r="E196" t="s">
        <v>21</v>
      </c>
      <c r="F196" t="s">
        <v>153</v>
      </c>
      <c r="G196" t="s">
        <v>4042</v>
      </c>
      <c r="H196" t="s">
        <v>697</v>
      </c>
      <c r="I196" t="s">
        <v>154</v>
      </c>
      <c r="M196" t="s">
        <v>4633</v>
      </c>
      <c r="N196" t="s">
        <v>4434</v>
      </c>
      <c r="O196" t="s">
        <v>4434</v>
      </c>
      <c r="P196" t="s">
        <v>4434</v>
      </c>
      <c r="Q196" t="s">
        <v>4412</v>
      </c>
    </row>
    <row r="197" spans="1:17" ht="15.75" customHeight="1" x14ac:dyDescent="0.25">
      <c r="A197" t="s">
        <v>4361</v>
      </c>
      <c r="B197">
        <v>59</v>
      </c>
      <c r="C197">
        <v>52</v>
      </c>
      <c r="D197" t="s">
        <v>156</v>
      </c>
      <c r="E197" t="s">
        <v>21</v>
      </c>
      <c r="F197" t="s">
        <v>155</v>
      </c>
      <c r="G197" t="s">
        <v>4041</v>
      </c>
      <c r="H197" t="s">
        <v>697</v>
      </c>
      <c r="I197" t="s">
        <v>156</v>
      </c>
      <c r="M197" t="s">
        <v>4634</v>
      </c>
      <c r="N197" t="s">
        <v>4410</v>
      </c>
      <c r="O197" t="s">
        <v>4410</v>
      </c>
      <c r="P197" t="s">
        <v>4410</v>
      </c>
      <c r="Q197" t="s">
        <v>4419</v>
      </c>
    </row>
    <row r="198" spans="1:17" ht="15.75" customHeight="1" x14ac:dyDescent="0.25">
      <c r="A198" t="s">
        <v>4361</v>
      </c>
      <c r="B198">
        <v>69</v>
      </c>
      <c r="C198">
        <v>53</v>
      </c>
      <c r="D198" t="s">
        <v>183</v>
      </c>
      <c r="E198" t="s">
        <v>21</v>
      </c>
      <c r="G198" t="s">
        <v>4083</v>
      </c>
      <c r="H198" t="s">
        <v>697</v>
      </c>
      <c r="I198" t="s">
        <v>183</v>
      </c>
      <c r="M198" t="s">
        <v>4416</v>
      </c>
      <c r="N198" t="s">
        <v>4414</v>
      </c>
      <c r="P198" t="s">
        <v>4414</v>
      </c>
      <c r="Q198" t="s">
        <v>4370</v>
      </c>
    </row>
    <row r="199" spans="1:17" ht="15.75" customHeight="1" x14ac:dyDescent="0.25">
      <c r="A199" t="s">
        <v>4361</v>
      </c>
      <c r="B199">
        <v>30</v>
      </c>
      <c r="C199">
        <v>54</v>
      </c>
      <c r="D199" t="s">
        <v>32</v>
      </c>
      <c r="E199" t="s">
        <v>21</v>
      </c>
      <c r="F199" t="s">
        <v>31</v>
      </c>
      <c r="G199" t="s">
        <v>3883</v>
      </c>
      <c r="H199" t="s">
        <v>697</v>
      </c>
      <c r="I199" t="s">
        <v>32</v>
      </c>
      <c r="M199" t="s">
        <v>4635</v>
      </c>
      <c r="N199" t="s">
        <v>4412</v>
      </c>
      <c r="O199" t="s">
        <v>4412</v>
      </c>
      <c r="P199" t="s">
        <v>4412</v>
      </c>
      <c r="Q199" t="s">
        <v>4378</v>
      </c>
    </row>
    <row r="200" spans="1:17" ht="15.75" customHeight="1" x14ac:dyDescent="0.25">
      <c r="A200" t="s">
        <v>4361</v>
      </c>
      <c r="B200">
        <v>68</v>
      </c>
      <c r="C200">
        <v>55</v>
      </c>
      <c r="D200" t="s">
        <v>181</v>
      </c>
      <c r="E200" t="s">
        <v>21</v>
      </c>
      <c r="F200" t="s">
        <v>180</v>
      </c>
      <c r="G200" t="s">
        <v>3882</v>
      </c>
      <c r="H200" t="s">
        <v>697</v>
      </c>
      <c r="I200" t="s">
        <v>181</v>
      </c>
      <c r="M200" t="s">
        <v>4437</v>
      </c>
      <c r="N200" t="s">
        <v>4419</v>
      </c>
      <c r="O200" t="s">
        <v>4419</v>
      </c>
      <c r="P200" t="s">
        <v>4419</v>
      </c>
      <c r="Q200" t="s">
        <v>4381</v>
      </c>
    </row>
    <row r="201" spans="1:17" ht="15.75" customHeight="1" x14ac:dyDescent="0.25">
      <c r="A201" t="s">
        <v>4361</v>
      </c>
      <c r="B201">
        <v>95</v>
      </c>
      <c r="C201">
        <v>56</v>
      </c>
      <c r="D201" t="s">
        <v>263</v>
      </c>
      <c r="E201" t="s">
        <v>21</v>
      </c>
      <c r="F201" t="s">
        <v>262</v>
      </c>
      <c r="G201" t="s">
        <v>4084</v>
      </c>
      <c r="H201" t="s">
        <v>697</v>
      </c>
      <c r="I201" t="s">
        <v>263</v>
      </c>
      <c r="M201" t="s">
        <v>4415</v>
      </c>
      <c r="N201" t="s">
        <v>4417</v>
      </c>
      <c r="O201" t="s">
        <v>4417</v>
      </c>
      <c r="P201" t="s">
        <v>4417</v>
      </c>
      <c r="Q201" t="s">
        <v>4367</v>
      </c>
    </row>
    <row r="202" spans="1:17" ht="15.75" customHeight="1" x14ac:dyDescent="0.25">
      <c r="A202" t="s">
        <v>4361</v>
      </c>
      <c r="B202">
        <v>127</v>
      </c>
      <c r="C202">
        <v>57</v>
      </c>
      <c r="D202" t="s">
        <v>406</v>
      </c>
      <c r="E202" t="s">
        <v>21</v>
      </c>
      <c r="F202" t="s">
        <v>405</v>
      </c>
      <c r="G202" t="s">
        <v>3885</v>
      </c>
      <c r="H202" t="s">
        <v>697</v>
      </c>
      <c r="I202" t="s">
        <v>406</v>
      </c>
      <c r="M202" t="s">
        <v>4636</v>
      </c>
      <c r="N202" t="s">
        <v>4423</v>
      </c>
      <c r="O202" t="s">
        <v>4423</v>
      </c>
      <c r="P202" t="s">
        <v>4423</v>
      </c>
      <c r="Q202" t="s">
        <v>4388</v>
      </c>
    </row>
    <row r="203" spans="1:17" ht="15.75" customHeight="1" x14ac:dyDescent="0.25">
      <c r="A203" t="s">
        <v>4361</v>
      </c>
      <c r="B203">
        <v>57</v>
      </c>
      <c r="C203">
        <v>207</v>
      </c>
      <c r="D203" t="s">
        <v>152</v>
      </c>
      <c r="E203" t="s">
        <v>21</v>
      </c>
      <c r="G203" t="s">
        <v>4128</v>
      </c>
      <c r="H203" t="s">
        <v>697</v>
      </c>
      <c r="I203" t="s">
        <v>152</v>
      </c>
      <c r="M203" t="s">
        <v>4420</v>
      </c>
      <c r="P203" t="s">
        <v>697</v>
      </c>
      <c r="Q203" t="s">
        <v>4417</v>
      </c>
    </row>
    <row r="204" spans="1:17" ht="15.75" customHeight="1" x14ac:dyDescent="0.25">
      <c r="A204" t="s">
        <v>4361</v>
      </c>
      <c r="B204">
        <v>110</v>
      </c>
      <c r="C204">
        <v>211</v>
      </c>
      <c r="D204" t="s">
        <v>318</v>
      </c>
      <c r="E204" t="s">
        <v>21</v>
      </c>
      <c r="F204" t="s">
        <v>4637</v>
      </c>
      <c r="G204" t="s">
        <v>4131</v>
      </c>
      <c r="H204" t="s">
        <v>697</v>
      </c>
      <c r="I204" t="s">
        <v>318</v>
      </c>
      <c r="O204" t="s">
        <v>4622</v>
      </c>
      <c r="P204" t="s">
        <v>697</v>
      </c>
      <c r="Q204" t="s">
        <v>4364</v>
      </c>
    </row>
    <row r="205" spans="1:17" ht="15.75" customHeight="1" x14ac:dyDescent="0.25">
      <c r="A205" t="s">
        <v>4361</v>
      </c>
      <c r="C205">
        <v>226</v>
      </c>
      <c r="D205" t="s">
        <v>733</v>
      </c>
      <c r="E205" t="s">
        <v>21</v>
      </c>
      <c r="G205" t="s">
        <v>4141</v>
      </c>
      <c r="H205" t="s">
        <v>697</v>
      </c>
      <c r="I205" t="s">
        <v>733</v>
      </c>
      <c r="M205" t="s">
        <v>4420</v>
      </c>
      <c r="P205" t="s">
        <v>697</v>
      </c>
    </row>
    <row r="206" spans="1:17" ht="15.75" customHeight="1" x14ac:dyDescent="0.25">
      <c r="C206">
        <v>251</v>
      </c>
      <c r="D206" t="s">
        <v>441</v>
      </c>
      <c r="E206" t="s">
        <v>21</v>
      </c>
      <c r="G206" t="s">
        <v>4156</v>
      </c>
      <c r="H206" t="s">
        <v>697</v>
      </c>
      <c r="I206" t="s">
        <v>441</v>
      </c>
    </row>
    <row r="207" spans="1:17" ht="15.75" customHeight="1" x14ac:dyDescent="0.25">
      <c r="D207" s="202" t="s">
        <v>538</v>
      </c>
      <c r="E207" t="s">
        <v>21</v>
      </c>
      <c r="G207" s="202" t="s">
        <v>537</v>
      </c>
      <c r="I207" s="202" t="s">
        <v>538</v>
      </c>
    </row>
    <row r="208" spans="1:17" ht="15.75" customHeight="1" x14ac:dyDescent="0.25">
      <c r="D208" s="202" t="s">
        <v>540</v>
      </c>
      <c r="E208" t="s">
        <v>21</v>
      </c>
      <c r="G208" s="202" t="s">
        <v>539</v>
      </c>
      <c r="I208" s="202" t="s">
        <v>540</v>
      </c>
    </row>
    <row r="209" spans="1:17" ht="15.75" customHeight="1" x14ac:dyDescent="0.25">
      <c r="A209" t="s">
        <v>4361</v>
      </c>
      <c r="B209">
        <v>5</v>
      </c>
      <c r="C209">
        <v>237</v>
      </c>
      <c r="D209" t="s">
        <v>3990</v>
      </c>
      <c r="E209" t="s">
        <v>29</v>
      </c>
      <c r="G209" t="s">
        <v>3991</v>
      </c>
      <c r="H209" t="s">
        <v>3958</v>
      </c>
      <c r="I209" t="s">
        <v>3990</v>
      </c>
      <c r="P209" t="s">
        <v>4638</v>
      </c>
    </row>
    <row r="210" spans="1:17" ht="15.75" customHeight="1" x14ac:dyDescent="0.25">
      <c r="A210" t="s">
        <v>4361</v>
      </c>
      <c r="B210">
        <v>6</v>
      </c>
      <c r="C210">
        <v>238</v>
      </c>
      <c r="D210" t="s">
        <v>3987</v>
      </c>
      <c r="E210" t="s">
        <v>29</v>
      </c>
      <c r="G210" t="s">
        <v>3988</v>
      </c>
      <c r="H210" t="s">
        <v>3958</v>
      </c>
      <c r="I210" t="s">
        <v>3987</v>
      </c>
      <c r="P210" t="s">
        <v>4638</v>
      </c>
    </row>
    <row r="211" spans="1:17" ht="15.75" customHeight="1" x14ac:dyDescent="0.25">
      <c r="A211" t="s">
        <v>4361</v>
      </c>
      <c r="B211">
        <v>7</v>
      </c>
      <c r="C211">
        <v>239</v>
      </c>
      <c r="D211" t="s">
        <v>3977</v>
      </c>
      <c r="E211" t="s">
        <v>29</v>
      </c>
      <c r="G211" t="s">
        <v>3978</v>
      </c>
      <c r="H211" t="s">
        <v>3958</v>
      </c>
      <c r="I211" t="s">
        <v>3977</v>
      </c>
      <c r="P211" t="s">
        <v>4638</v>
      </c>
    </row>
    <row r="212" spans="1:17" ht="15.75" customHeight="1" x14ac:dyDescent="0.25">
      <c r="A212" t="s">
        <v>4361</v>
      </c>
      <c r="B212">
        <v>8</v>
      </c>
      <c r="C212">
        <v>240</v>
      </c>
      <c r="D212" t="s">
        <v>3974</v>
      </c>
      <c r="E212" t="s">
        <v>29</v>
      </c>
      <c r="G212" t="s">
        <v>3975</v>
      </c>
      <c r="H212" t="s">
        <v>3958</v>
      </c>
      <c r="I212" t="s">
        <v>3974</v>
      </c>
      <c r="P212" t="s">
        <v>4638</v>
      </c>
    </row>
    <row r="213" spans="1:17" ht="15.75" customHeight="1" x14ac:dyDescent="0.25">
      <c r="A213" t="s">
        <v>4361</v>
      </c>
      <c r="B213">
        <v>9</v>
      </c>
      <c r="C213">
        <v>241</v>
      </c>
      <c r="D213" t="s">
        <v>3996</v>
      </c>
      <c r="E213" t="s">
        <v>29</v>
      </c>
      <c r="G213" t="s">
        <v>3997</v>
      </c>
      <c r="H213" t="s">
        <v>3958</v>
      </c>
      <c r="I213" t="s">
        <v>3996</v>
      </c>
      <c r="P213" t="s">
        <v>4638</v>
      </c>
    </row>
    <row r="214" spans="1:17" ht="15.75" customHeight="1" x14ac:dyDescent="0.25">
      <c r="A214" t="s">
        <v>4361</v>
      </c>
      <c r="B214">
        <v>10</v>
      </c>
      <c r="C214">
        <v>242</v>
      </c>
      <c r="D214" t="s">
        <v>3971</v>
      </c>
      <c r="E214" t="s">
        <v>29</v>
      </c>
      <c r="G214" t="s">
        <v>3972</v>
      </c>
      <c r="H214" t="s">
        <v>3958</v>
      </c>
      <c r="I214" t="s">
        <v>3971</v>
      </c>
      <c r="P214" t="s">
        <v>4638</v>
      </c>
    </row>
    <row r="215" spans="1:17" ht="15.75" customHeight="1" x14ac:dyDescent="0.25">
      <c r="A215" t="s">
        <v>4361</v>
      </c>
      <c r="B215">
        <v>11</v>
      </c>
      <c r="C215">
        <v>243</v>
      </c>
      <c r="D215" t="s">
        <v>3962</v>
      </c>
      <c r="E215" t="s">
        <v>29</v>
      </c>
      <c r="G215" t="s">
        <v>3963</v>
      </c>
      <c r="H215" t="s">
        <v>3958</v>
      </c>
      <c r="I215" t="s">
        <v>3962</v>
      </c>
      <c r="P215" t="s">
        <v>4638</v>
      </c>
    </row>
    <row r="216" spans="1:17" ht="15.75" customHeight="1" x14ac:dyDescent="0.25">
      <c r="A216" t="s">
        <v>4361</v>
      </c>
      <c r="B216">
        <v>12</v>
      </c>
      <c r="C216">
        <v>244</v>
      </c>
      <c r="D216" t="s">
        <v>3965</v>
      </c>
      <c r="E216" t="s">
        <v>29</v>
      </c>
      <c r="G216" t="s">
        <v>3966</v>
      </c>
      <c r="H216" t="s">
        <v>3958</v>
      </c>
      <c r="I216" t="s">
        <v>3965</v>
      </c>
      <c r="P216" t="s">
        <v>4638</v>
      </c>
    </row>
    <row r="217" spans="1:17" ht="15.75" customHeight="1" x14ac:dyDescent="0.25">
      <c r="A217" t="s">
        <v>4361</v>
      </c>
      <c r="B217">
        <v>13</v>
      </c>
      <c r="C217">
        <v>245</v>
      </c>
      <c r="D217" t="s">
        <v>3983</v>
      </c>
      <c r="E217" t="s">
        <v>29</v>
      </c>
      <c r="G217" t="s">
        <v>3984</v>
      </c>
      <c r="H217" t="s">
        <v>3958</v>
      </c>
      <c r="I217" t="s">
        <v>3983</v>
      </c>
      <c r="P217" t="s">
        <v>4638</v>
      </c>
    </row>
    <row r="218" spans="1:17" ht="15.75" customHeight="1" x14ac:dyDescent="0.25">
      <c r="A218" t="s">
        <v>4361</v>
      </c>
      <c r="B218">
        <v>14</v>
      </c>
      <c r="C218">
        <v>246</v>
      </c>
      <c r="D218" t="s">
        <v>3968</v>
      </c>
      <c r="E218" t="s">
        <v>29</v>
      </c>
      <c r="G218" t="s">
        <v>3969</v>
      </c>
      <c r="H218" t="s">
        <v>3958</v>
      </c>
      <c r="I218" t="s">
        <v>3968</v>
      </c>
      <c r="P218" t="s">
        <v>4638</v>
      </c>
    </row>
    <row r="219" spans="1:17" ht="15.75" customHeight="1" x14ac:dyDescent="0.25">
      <c r="A219" t="s">
        <v>4361</v>
      </c>
      <c r="B219">
        <v>15</v>
      </c>
      <c r="C219">
        <v>247</v>
      </c>
      <c r="D219" t="s">
        <v>3980</v>
      </c>
      <c r="E219" t="s">
        <v>29</v>
      </c>
      <c r="G219" t="s">
        <v>3981</v>
      </c>
      <c r="H219" t="s">
        <v>3958</v>
      </c>
      <c r="I219" t="s">
        <v>3980</v>
      </c>
      <c r="P219" t="s">
        <v>4638</v>
      </c>
    </row>
    <row r="220" spans="1:17" ht="15.75" customHeight="1" x14ac:dyDescent="0.25">
      <c r="A220" t="s">
        <v>4361</v>
      </c>
      <c r="B220">
        <v>16</v>
      </c>
      <c r="C220">
        <v>248</v>
      </c>
      <c r="D220" t="s">
        <v>3959</v>
      </c>
      <c r="E220" t="s">
        <v>29</v>
      </c>
      <c r="G220" t="s">
        <v>3960</v>
      </c>
      <c r="H220" t="s">
        <v>3958</v>
      </c>
      <c r="I220" t="s">
        <v>3959</v>
      </c>
      <c r="P220" t="s">
        <v>4638</v>
      </c>
    </row>
    <row r="221" spans="1:17" ht="15.75" customHeight="1" x14ac:dyDescent="0.25">
      <c r="A221" t="s">
        <v>4361</v>
      </c>
      <c r="B221">
        <v>26</v>
      </c>
      <c r="C221">
        <v>23</v>
      </c>
      <c r="D221" t="s">
        <v>15</v>
      </c>
      <c r="E221" t="s">
        <v>13</v>
      </c>
      <c r="F221" t="s">
        <v>15</v>
      </c>
      <c r="G221" t="s">
        <v>4073</v>
      </c>
      <c r="H221" t="s">
        <v>697</v>
      </c>
      <c r="I221" t="s">
        <v>15</v>
      </c>
      <c r="P221" t="s">
        <v>4478</v>
      </c>
    </row>
    <row r="222" spans="1:17" ht="15.75" customHeight="1" x14ac:dyDescent="0.25">
      <c r="A222" t="s">
        <v>4361</v>
      </c>
      <c r="B222">
        <v>2</v>
      </c>
      <c r="C222">
        <v>193</v>
      </c>
      <c r="D222" t="s">
        <v>12</v>
      </c>
      <c r="E222" t="s">
        <v>13</v>
      </c>
      <c r="G222" t="s">
        <v>4120</v>
      </c>
      <c r="H222" t="s">
        <v>1148</v>
      </c>
      <c r="I222" t="s">
        <v>12</v>
      </c>
      <c r="N222" t="s">
        <v>4470</v>
      </c>
      <c r="P222" t="s">
        <v>321</v>
      </c>
      <c r="Q222" t="s">
        <v>4639</v>
      </c>
    </row>
    <row r="223" spans="1:17" ht="15.75" customHeight="1" x14ac:dyDescent="0.25">
      <c r="A223" t="s">
        <v>4361</v>
      </c>
      <c r="B223">
        <v>29</v>
      </c>
      <c r="C223">
        <v>206</v>
      </c>
      <c r="D223" t="s">
        <v>27</v>
      </c>
      <c r="E223" t="s">
        <v>13</v>
      </c>
      <c r="G223" t="s">
        <v>4640</v>
      </c>
      <c r="H223" t="s">
        <v>697</v>
      </c>
      <c r="I223" t="s">
        <v>27</v>
      </c>
      <c r="P223" t="s">
        <v>697</v>
      </c>
    </row>
    <row r="224" spans="1:17" ht="15.75" customHeight="1" x14ac:dyDescent="0.25">
      <c r="A224" t="s">
        <v>4361</v>
      </c>
      <c r="B224">
        <v>80</v>
      </c>
      <c r="C224">
        <v>208</v>
      </c>
      <c r="D224" t="s">
        <v>219</v>
      </c>
      <c r="E224" t="s">
        <v>13</v>
      </c>
      <c r="G224" t="s">
        <v>4129</v>
      </c>
      <c r="H224" t="s">
        <v>697</v>
      </c>
      <c r="I224" t="s">
        <v>219</v>
      </c>
      <c r="P224" t="s">
        <v>697</v>
      </c>
    </row>
    <row r="225" spans="1:17" ht="15.75" customHeight="1" x14ac:dyDescent="0.25">
      <c r="A225" t="s">
        <v>4361</v>
      </c>
      <c r="B225">
        <v>92</v>
      </c>
      <c r="C225">
        <v>210</v>
      </c>
      <c r="D225" t="s">
        <v>252</v>
      </c>
      <c r="E225" t="s">
        <v>13</v>
      </c>
      <c r="G225" t="s">
        <v>4130</v>
      </c>
      <c r="H225" t="s">
        <v>697</v>
      </c>
      <c r="I225" t="s">
        <v>252</v>
      </c>
      <c r="P225" t="s">
        <v>697</v>
      </c>
      <c r="Q225" t="s">
        <v>4407</v>
      </c>
    </row>
    <row r="226" spans="1:17" ht="15.75" customHeight="1" x14ac:dyDescent="0.25">
      <c r="D226" t="s">
        <v>16</v>
      </c>
      <c r="E226" t="s">
        <v>13</v>
      </c>
      <c r="G226" s="25" t="s">
        <v>16</v>
      </c>
      <c r="I226" t="s">
        <v>16</v>
      </c>
    </row>
    <row r="227" spans="1:17" ht="15.75" customHeight="1" x14ac:dyDescent="0.25">
      <c r="D227" s="25" t="s">
        <v>3935</v>
      </c>
      <c r="E227" t="s">
        <v>13</v>
      </c>
      <c r="G227" s="25" t="s">
        <v>4641</v>
      </c>
      <c r="I227" s="25" t="s">
        <v>3935</v>
      </c>
    </row>
    <row r="228" spans="1:17" ht="15.75" customHeight="1" x14ac:dyDescent="0.25">
      <c r="D228" s="25" t="s">
        <v>3938</v>
      </c>
      <c r="E228" t="s">
        <v>13</v>
      </c>
      <c r="G228" s="25" t="s">
        <v>4642</v>
      </c>
      <c r="I228" s="25" t="s">
        <v>3938</v>
      </c>
    </row>
    <row r="229" spans="1:17" ht="15.75" customHeight="1" x14ac:dyDescent="0.25">
      <c r="D229" s="25" t="s">
        <v>30</v>
      </c>
      <c r="E229" t="s">
        <v>29</v>
      </c>
      <c r="G229" s="25" t="s">
        <v>28</v>
      </c>
      <c r="I229" s="25" t="s">
        <v>30</v>
      </c>
    </row>
    <row r="230" spans="1:17" ht="15.75" customHeight="1" x14ac:dyDescent="0.25">
      <c r="D230" s="202" t="s">
        <v>457</v>
      </c>
      <c r="E230" t="s">
        <v>13</v>
      </c>
      <c r="G230" s="202" t="s">
        <v>456</v>
      </c>
      <c r="I230" s="202" t="s">
        <v>457</v>
      </c>
    </row>
    <row r="231" spans="1:17" ht="15.75" customHeight="1" x14ac:dyDescent="0.25">
      <c r="D231" s="202" t="s">
        <v>459</v>
      </c>
      <c r="E231" t="s">
        <v>13</v>
      </c>
      <c r="G231" s="202" t="s">
        <v>458</v>
      </c>
      <c r="I231" s="202" t="s">
        <v>459</v>
      </c>
    </row>
    <row r="232" spans="1:17" ht="15.75" customHeight="1" x14ac:dyDescent="0.25">
      <c r="A232" t="s">
        <v>4361</v>
      </c>
      <c r="B232">
        <v>100</v>
      </c>
      <c r="C232">
        <v>114</v>
      </c>
      <c r="D232" t="s">
        <v>284</v>
      </c>
      <c r="E232" t="s">
        <v>283</v>
      </c>
      <c r="F232" t="s">
        <v>282</v>
      </c>
      <c r="G232" t="s">
        <v>4037</v>
      </c>
      <c r="H232" t="s">
        <v>697</v>
      </c>
      <c r="I232" t="s">
        <v>284</v>
      </c>
      <c r="M232" t="s">
        <v>4643</v>
      </c>
      <c r="N232" t="s">
        <v>4607</v>
      </c>
      <c r="O232" t="s">
        <v>4368</v>
      </c>
      <c r="P232" t="s">
        <v>4368</v>
      </c>
      <c r="Q232" t="s">
        <v>4485</v>
      </c>
    </row>
    <row r="233" spans="1:17" ht="15.75" customHeight="1" x14ac:dyDescent="0.25">
      <c r="A233" t="s">
        <v>4361</v>
      </c>
      <c r="B233">
        <v>147</v>
      </c>
      <c r="C233">
        <v>115</v>
      </c>
      <c r="D233" t="s">
        <v>483</v>
      </c>
      <c r="E233" t="s">
        <v>283</v>
      </c>
      <c r="F233" t="s">
        <v>4644</v>
      </c>
      <c r="G233" t="s">
        <v>4035</v>
      </c>
      <c r="H233" t="s">
        <v>697</v>
      </c>
      <c r="I233" t="s">
        <v>483</v>
      </c>
      <c r="M233" t="s">
        <v>4645</v>
      </c>
      <c r="N233" t="s">
        <v>4608</v>
      </c>
      <c r="O233" t="s">
        <v>4373</v>
      </c>
      <c r="P233" t="s">
        <v>4373</v>
      </c>
      <c r="Q233" t="s">
        <v>4544</v>
      </c>
    </row>
    <row r="234" spans="1:17" ht="15.75" customHeight="1" x14ac:dyDescent="0.25">
      <c r="A234" t="s">
        <v>4361</v>
      </c>
      <c r="B234">
        <v>999</v>
      </c>
      <c r="C234">
        <v>116</v>
      </c>
      <c r="D234" t="s">
        <v>509</v>
      </c>
      <c r="E234" t="s">
        <v>283</v>
      </c>
      <c r="G234" t="s">
        <v>4036</v>
      </c>
      <c r="H234" t="s">
        <v>697</v>
      </c>
      <c r="I234" t="s">
        <v>509</v>
      </c>
      <c r="M234" t="s">
        <v>4646</v>
      </c>
      <c r="P234" t="s">
        <v>4373</v>
      </c>
    </row>
    <row r="235" spans="1:17" ht="15.75" customHeight="1" x14ac:dyDescent="0.25">
      <c r="A235" t="s">
        <v>4361</v>
      </c>
      <c r="B235">
        <v>135</v>
      </c>
      <c r="C235">
        <v>117</v>
      </c>
      <c r="D235" t="s">
        <v>427</v>
      </c>
      <c r="E235" t="s">
        <v>283</v>
      </c>
      <c r="F235" t="s">
        <v>3757</v>
      </c>
      <c r="G235" t="s">
        <v>4089</v>
      </c>
      <c r="H235" t="s">
        <v>697</v>
      </c>
      <c r="I235" t="s">
        <v>427</v>
      </c>
      <c r="M235" t="s">
        <v>4647</v>
      </c>
      <c r="N235" t="s">
        <v>4401</v>
      </c>
      <c r="O235" t="s">
        <v>4648</v>
      </c>
      <c r="P235" t="s">
        <v>4648</v>
      </c>
    </row>
    <row r="236" spans="1:17" ht="15.75" customHeight="1" x14ac:dyDescent="0.25">
      <c r="A236" t="s">
        <v>4361</v>
      </c>
      <c r="B236">
        <v>17</v>
      </c>
      <c r="C236">
        <v>159</v>
      </c>
      <c r="D236" t="s">
        <v>399</v>
      </c>
      <c r="E236" t="s">
        <v>398</v>
      </c>
      <c r="F236" t="s">
        <v>4649</v>
      </c>
      <c r="G236" t="s">
        <v>4102</v>
      </c>
      <c r="H236" t="s">
        <v>1208</v>
      </c>
      <c r="I236" t="s">
        <v>399</v>
      </c>
      <c r="M236" t="s">
        <v>4515</v>
      </c>
      <c r="N236" t="s">
        <v>4467</v>
      </c>
      <c r="O236" t="s">
        <v>4502</v>
      </c>
      <c r="P236" t="s">
        <v>4502</v>
      </c>
      <c r="Q236" t="s">
        <v>4650</v>
      </c>
    </row>
    <row r="237" spans="1:17" ht="15.75" customHeight="1" x14ac:dyDescent="0.25">
      <c r="A237" t="s">
        <v>4361</v>
      </c>
      <c r="B237">
        <v>31</v>
      </c>
      <c r="C237">
        <v>134</v>
      </c>
      <c r="D237" t="s">
        <v>38</v>
      </c>
      <c r="E237" t="s">
        <v>37</v>
      </c>
      <c r="F237" t="s">
        <v>4651</v>
      </c>
      <c r="G237" t="s">
        <v>4098</v>
      </c>
      <c r="H237" t="s">
        <v>697</v>
      </c>
      <c r="I237" t="s">
        <v>38</v>
      </c>
      <c r="O237" t="s">
        <v>4544</v>
      </c>
      <c r="P237" t="s">
        <v>4544</v>
      </c>
    </row>
    <row r="238" spans="1:17" ht="15.75" customHeight="1" x14ac:dyDescent="0.25">
      <c r="A238" t="s">
        <v>4361</v>
      </c>
      <c r="B238">
        <v>170</v>
      </c>
      <c r="C238">
        <v>182</v>
      </c>
      <c r="D238" t="s">
        <v>35</v>
      </c>
      <c r="E238" t="s">
        <v>34</v>
      </c>
      <c r="G238" t="s">
        <v>4104</v>
      </c>
      <c r="H238" t="s">
        <v>1329</v>
      </c>
      <c r="I238" t="s">
        <v>35</v>
      </c>
      <c r="P238" t="s">
        <v>4604</v>
      </c>
    </row>
    <row r="239" spans="1:17" ht="15.75" customHeight="1" x14ac:dyDescent="0.25">
      <c r="A239" t="s">
        <v>4361</v>
      </c>
      <c r="B239">
        <v>188</v>
      </c>
      <c r="C239">
        <v>183</v>
      </c>
      <c r="D239" t="s">
        <v>3768</v>
      </c>
      <c r="E239" t="s">
        <v>34</v>
      </c>
      <c r="G239" t="s">
        <v>4105</v>
      </c>
      <c r="H239" t="s">
        <v>1329</v>
      </c>
      <c r="I239" t="s">
        <v>3768</v>
      </c>
      <c r="N239" t="s">
        <v>4652</v>
      </c>
      <c r="P239" t="s">
        <v>4600</v>
      </c>
      <c r="Q239" t="s">
        <v>4653</v>
      </c>
    </row>
    <row r="240" spans="1:17" ht="15.75" customHeight="1" x14ac:dyDescent="0.25">
      <c r="A240" t="s">
        <v>4361</v>
      </c>
      <c r="B240">
        <v>197</v>
      </c>
      <c r="C240">
        <v>184</v>
      </c>
      <c r="D240" t="s">
        <v>3774</v>
      </c>
      <c r="E240" t="s">
        <v>34</v>
      </c>
      <c r="G240" t="s">
        <v>4107</v>
      </c>
      <c r="H240" t="s">
        <v>1329</v>
      </c>
      <c r="I240" t="s">
        <v>3774</v>
      </c>
      <c r="N240" t="s">
        <v>4639</v>
      </c>
      <c r="P240" t="s">
        <v>4575</v>
      </c>
      <c r="Q240" t="s">
        <v>4654</v>
      </c>
    </row>
    <row r="241" spans="1:17" ht="15.75" customHeight="1" x14ac:dyDescent="0.25">
      <c r="A241" t="s">
        <v>4361</v>
      </c>
      <c r="B241">
        <v>198</v>
      </c>
      <c r="C241">
        <v>185</v>
      </c>
      <c r="D241" t="s">
        <v>3776</v>
      </c>
      <c r="E241" t="s">
        <v>34</v>
      </c>
      <c r="G241" t="s">
        <v>4109</v>
      </c>
      <c r="H241" t="s">
        <v>1329</v>
      </c>
      <c r="I241" t="s">
        <v>3776</v>
      </c>
      <c r="N241" t="s">
        <v>4639</v>
      </c>
      <c r="P241" t="s">
        <v>4575</v>
      </c>
      <c r="Q241" t="s">
        <v>4654</v>
      </c>
    </row>
    <row r="242" spans="1:17" ht="15.75" customHeight="1" x14ac:dyDescent="0.25">
      <c r="A242" t="s">
        <v>4361</v>
      </c>
      <c r="B242">
        <v>171</v>
      </c>
      <c r="C242">
        <v>186</v>
      </c>
      <c r="D242" t="s">
        <v>3763</v>
      </c>
      <c r="E242" t="s">
        <v>34</v>
      </c>
      <c r="G242" t="s">
        <v>4111</v>
      </c>
      <c r="H242" t="s">
        <v>1329</v>
      </c>
      <c r="I242" t="s">
        <v>3763</v>
      </c>
      <c r="N242" t="s">
        <v>4587</v>
      </c>
      <c r="P242" t="s">
        <v>4587</v>
      </c>
      <c r="Q242" t="s">
        <v>4655</v>
      </c>
    </row>
    <row r="243" spans="1:17" ht="15.75" customHeight="1" x14ac:dyDescent="0.25">
      <c r="A243" t="s">
        <v>4361</v>
      </c>
      <c r="B243">
        <v>177</v>
      </c>
      <c r="C243">
        <v>187</v>
      </c>
      <c r="D243" t="s">
        <v>147</v>
      </c>
      <c r="E243" t="s">
        <v>34</v>
      </c>
      <c r="G243" t="s">
        <v>4113</v>
      </c>
      <c r="H243" t="s">
        <v>1329</v>
      </c>
      <c r="I243" t="s">
        <v>147</v>
      </c>
      <c r="P243" t="s">
        <v>4650</v>
      </c>
    </row>
    <row r="244" spans="1:17" ht="15.75" customHeight="1" x14ac:dyDescent="0.25">
      <c r="A244" t="s">
        <v>4361</v>
      </c>
      <c r="B244">
        <v>174</v>
      </c>
      <c r="C244">
        <v>188</v>
      </c>
      <c r="D244" t="s">
        <v>3765</v>
      </c>
      <c r="E244" t="s">
        <v>34</v>
      </c>
      <c r="G244" t="s">
        <v>4114</v>
      </c>
      <c r="H244" t="s">
        <v>1329</v>
      </c>
      <c r="I244" t="s">
        <v>3765</v>
      </c>
      <c r="N244" t="s">
        <v>4656</v>
      </c>
      <c r="P244" t="s">
        <v>4639</v>
      </c>
      <c r="Q244" t="s">
        <v>4657</v>
      </c>
    </row>
    <row r="245" spans="1:17" ht="15.75" customHeight="1" x14ac:dyDescent="0.25">
      <c r="A245" t="s">
        <v>4361</v>
      </c>
      <c r="B245">
        <v>189</v>
      </c>
      <c r="C245">
        <v>189</v>
      </c>
      <c r="D245" t="s">
        <v>331</v>
      </c>
      <c r="E245" t="s">
        <v>34</v>
      </c>
      <c r="G245" t="s">
        <v>4658</v>
      </c>
      <c r="H245" t="s">
        <v>1329</v>
      </c>
      <c r="I245" t="s">
        <v>331</v>
      </c>
      <c r="N245" t="s">
        <v>4650</v>
      </c>
      <c r="P245" t="s">
        <v>4652</v>
      </c>
      <c r="Q245" t="s">
        <v>4659</v>
      </c>
    </row>
    <row r="246" spans="1:17" ht="15.75" customHeight="1" x14ac:dyDescent="0.25">
      <c r="A246" t="s">
        <v>4361</v>
      </c>
      <c r="B246">
        <v>173</v>
      </c>
      <c r="C246">
        <v>190</v>
      </c>
      <c r="D246" t="s">
        <v>3764</v>
      </c>
      <c r="E246" t="s">
        <v>34</v>
      </c>
      <c r="G246" t="s">
        <v>4117</v>
      </c>
      <c r="H246" t="s">
        <v>1329</v>
      </c>
      <c r="I246" t="s">
        <v>3764</v>
      </c>
      <c r="P246" t="s">
        <v>4660</v>
      </c>
      <c r="Q246" t="s">
        <v>4661</v>
      </c>
    </row>
    <row r="247" spans="1:17" ht="15.75" customHeight="1" x14ac:dyDescent="0.25">
      <c r="A247" t="s">
        <v>4361</v>
      </c>
      <c r="B247">
        <v>182</v>
      </c>
      <c r="C247">
        <v>191</v>
      </c>
      <c r="D247" t="s">
        <v>223</v>
      </c>
      <c r="E247" t="s">
        <v>34</v>
      </c>
      <c r="G247" t="s">
        <v>4119</v>
      </c>
      <c r="H247" t="s">
        <v>1329</v>
      </c>
      <c r="I247" t="s">
        <v>223</v>
      </c>
      <c r="P247" t="s">
        <v>4656</v>
      </c>
    </row>
    <row r="248" spans="1:17" ht="15.75" customHeight="1" x14ac:dyDescent="0.25">
      <c r="A248" t="s">
        <v>4361</v>
      </c>
      <c r="B248">
        <v>193</v>
      </c>
      <c r="C248">
        <v>232</v>
      </c>
      <c r="D248" t="s">
        <v>3770</v>
      </c>
      <c r="E248" t="s">
        <v>34</v>
      </c>
      <c r="G248" t="s">
        <v>4149</v>
      </c>
      <c r="H248" t="s">
        <v>1329</v>
      </c>
      <c r="I248" t="s">
        <v>3770</v>
      </c>
      <c r="N248" t="s">
        <v>4660</v>
      </c>
      <c r="P248" t="s">
        <v>1329</v>
      </c>
      <c r="Q248" t="s">
        <v>4662</v>
      </c>
    </row>
    <row r="249" spans="1:17" ht="15.75" customHeight="1" x14ac:dyDescent="0.25">
      <c r="A249" t="s">
        <v>4361</v>
      </c>
      <c r="B249">
        <v>194</v>
      </c>
      <c r="C249">
        <v>233</v>
      </c>
      <c r="D249" t="s">
        <v>3772</v>
      </c>
      <c r="E249" t="s">
        <v>34</v>
      </c>
      <c r="G249" t="s">
        <v>4150</v>
      </c>
      <c r="H249" t="s">
        <v>1329</v>
      </c>
      <c r="I249" t="s">
        <v>3772</v>
      </c>
      <c r="N249" t="s">
        <v>4575</v>
      </c>
      <c r="P249" t="s">
        <v>1329</v>
      </c>
      <c r="Q249" t="s">
        <v>4663</v>
      </c>
    </row>
    <row r="250" spans="1:17" ht="15.75" customHeight="1" x14ac:dyDescent="0.25">
      <c r="A250" t="s">
        <v>4361</v>
      </c>
      <c r="B250">
        <v>1023</v>
      </c>
      <c r="C250">
        <v>234</v>
      </c>
      <c r="D250" t="s">
        <v>3787</v>
      </c>
      <c r="E250" t="s">
        <v>34</v>
      </c>
      <c r="G250" t="s">
        <v>4151</v>
      </c>
      <c r="H250" t="s">
        <v>1329</v>
      </c>
      <c r="I250" t="s">
        <v>3787</v>
      </c>
      <c r="P250" t="s">
        <v>1329</v>
      </c>
      <c r="Q250" t="s">
        <v>4664</v>
      </c>
    </row>
    <row r="251" spans="1:17" ht="15.75" customHeight="1" x14ac:dyDescent="0.25">
      <c r="D251" t="s">
        <v>50</v>
      </c>
      <c r="E251" t="s">
        <v>34</v>
      </c>
      <c r="G251" t="s">
        <v>4665</v>
      </c>
      <c r="I251" t="s">
        <v>50</v>
      </c>
    </row>
    <row r="252" spans="1:17" ht="15.75" customHeight="1" x14ac:dyDescent="0.25">
      <c r="D252" s="15" t="s">
        <v>126</v>
      </c>
      <c r="E252" t="s">
        <v>34</v>
      </c>
      <c r="G252" s="15" t="s">
        <v>4666</v>
      </c>
      <c r="I252" s="15" t="s">
        <v>126</v>
      </c>
    </row>
    <row r="253" spans="1:17" ht="15.75" customHeight="1" x14ac:dyDescent="0.25">
      <c r="D253" t="s">
        <v>131</v>
      </c>
      <c r="E253" t="s">
        <v>34</v>
      </c>
      <c r="G253" t="s">
        <v>4667</v>
      </c>
      <c r="I253" t="s">
        <v>131</v>
      </c>
    </row>
    <row r="254" spans="1:17" ht="15.75" customHeight="1" x14ac:dyDescent="0.25">
      <c r="D254" t="s">
        <v>329</v>
      </c>
      <c r="E254" t="s">
        <v>34</v>
      </c>
      <c r="G254" t="s">
        <v>4668</v>
      </c>
      <c r="I254" t="s">
        <v>329</v>
      </c>
    </row>
    <row r="255" spans="1:17" ht="15.75" customHeight="1" x14ac:dyDescent="0.25">
      <c r="D255" s="15" t="s">
        <v>402</v>
      </c>
      <c r="E255" t="s">
        <v>34</v>
      </c>
      <c r="G255" s="15" t="s">
        <v>4669</v>
      </c>
      <c r="I255" s="15" t="s">
        <v>402</v>
      </c>
    </row>
    <row r="256" spans="1:17" ht="15.75" customHeight="1" x14ac:dyDescent="0.25">
      <c r="A256" t="s">
        <v>4361</v>
      </c>
      <c r="B256">
        <v>140</v>
      </c>
      <c r="C256">
        <v>75</v>
      </c>
      <c r="D256" t="s">
        <v>452</v>
      </c>
      <c r="E256" t="s">
        <v>19</v>
      </c>
      <c r="F256" t="s">
        <v>452</v>
      </c>
      <c r="G256" t="s">
        <v>3942</v>
      </c>
      <c r="H256" t="s">
        <v>697</v>
      </c>
      <c r="I256" t="s">
        <v>452</v>
      </c>
      <c r="M256" t="s">
        <v>4617</v>
      </c>
      <c r="N256" t="s">
        <v>4670</v>
      </c>
      <c r="O256" t="s">
        <v>4627</v>
      </c>
      <c r="P256" t="s">
        <v>4627</v>
      </c>
      <c r="Q256" t="s">
        <v>4670</v>
      </c>
    </row>
    <row r="257" spans="1:17" ht="15.75" customHeight="1" x14ac:dyDescent="0.25">
      <c r="A257" t="s">
        <v>4361</v>
      </c>
      <c r="B257">
        <v>141</v>
      </c>
      <c r="C257">
        <v>76</v>
      </c>
      <c r="D257" t="s">
        <v>455</v>
      </c>
      <c r="E257" t="s">
        <v>19</v>
      </c>
      <c r="F257" t="s">
        <v>454</v>
      </c>
      <c r="G257" t="s">
        <v>3943</v>
      </c>
      <c r="H257" t="s">
        <v>697</v>
      </c>
      <c r="I257" t="s">
        <v>455</v>
      </c>
      <c r="M257" t="s">
        <v>4619</v>
      </c>
      <c r="N257" t="s">
        <v>4671</v>
      </c>
      <c r="O257" t="s">
        <v>4365</v>
      </c>
      <c r="P257" t="s">
        <v>4365</v>
      </c>
      <c r="Q257" t="s">
        <v>4670</v>
      </c>
    </row>
    <row r="258" spans="1:17" ht="15.75" customHeight="1" x14ac:dyDescent="0.25">
      <c r="A258" t="s">
        <v>4361</v>
      </c>
      <c r="B258">
        <v>27</v>
      </c>
      <c r="C258">
        <v>78</v>
      </c>
      <c r="D258" t="s">
        <v>18</v>
      </c>
      <c r="E258" t="s">
        <v>19</v>
      </c>
      <c r="F258" t="s">
        <v>18</v>
      </c>
      <c r="G258" t="s">
        <v>4051</v>
      </c>
      <c r="H258" t="s">
        <v>697</v>
      </c>
      <c r="I258" t="s">
        <v>18</v>
      </c>
      <c r="M258" t="s">
        <v>4623</v>
      </c>
      <c r="N258" t="s">
        <v>4672</v>
      </c>
      <c r="O258" t="s">
        <v>4629</v>
      </c>
      <c r="P258" t="s">
        <v>4629</v>
      </c>
      <c r="Q258" t="s">
        <v>4671</v>
      </c>
    </row>
    <row r="259" spans="1:17" ht="15.75" customHeight="1" x14ac:dyDescent="0.25">
      <c r="A259" t="s">
        <v>4361</v>
      </c>
      <c r="B259">
        <v>66</v>
      </c>
      <c r="C259">
        <v>79</v>
      </c>
      <c r="D259" t="s">
        <v>177</v>
      </c>
      <c r="E259" t="s">
        <v>19</v>
      </c>
      <c r="F259" t="s">
        <v>177</v>
      </c>
      <c r="G259" t="s">
        <v>3941</v>
      </c>
      <c r="H259" t="s">
        <v>697</v>
      </c>
      <c r="I259" t="s">
        <v>177</v>
      </c>
      <c r="M259" t="s">
        <v>4622</v>
      </c>
      <c r="N259" t="s">
        <v>156</v>
      </c>
      <c r="O259" t="s">
        <v>4632</v>
      </c>
      <c r="P259" t="s">
        <v>4632</v>
      </c>
      <c r="Q259" t="s">
        <v>154</v>
      </c>
    </row>
    <row r="260" spans="1:17" ht="15.75" customHeight="1" x14ac:dyDescent="0.25">
      <c r="A260" t="s">
        <v>4361</v>
      </c>
      <c r="B260">
        <v>61</v>
      </c>
      <c r="C260">
        <v>80</v>
      </c>
      <c r="D260" t="s">
        <v>167</v>
      </c>
      <c r="E260" t="s">
        <v>19</v>
      </c>
      <c r="F260" t="s">
        <v>4673</v>
      </c>
      <c r="G260" t="s">
        <v>3948</v>
      </c>
      <c r="H260" t="s">
        <v>697</v>
      </c>
      <c r="I260" t="s">
        <v>167</v>
      </c>
      <c r="M260" t="s">
        <v>4611</v>
      </c>
      <c r="N260" t="s">
        <v>4674</v>
      </c>
      <c r="O260" t="s">
        <v>4675</v>
      </c>
      <c r="P260" t="s">
        <v>4675</v>
      </c>
      <c r="Q260" t="s">
        <v>4674</v>
      </c>
    </row>
    <row r="261" spans="1:17" ht="15.75" customHeight="1" x14ac:dyDescent="0.25">
      <c r="A261" t="s">
        <v>4361</v>
      </c>
      <c r="B261">
        <v>99</v>
      </c>
      <c r="C261">
        <v>81</v>
      </c>
      <c r="D261" t="s">
        <v>279</v>
      </c>
      <c r="E261" t="s">
        <v>19</v>
      </c>
      <c r="F261" t="s">
        <v>4676</v>
      </c>
      <c r="G261" t="s">
        <v>3954</v>
      </c>
      <c r="H261" t="s">
        <v>697</v>
      </c>
      <c r="I261" t="s">
        <v>279</v>
      </c>
      <c r="N261" t="s">
        <v>4677</v>
      </c>
      <c r="O261" t="s">
        <v>4678</v>
      </c>
      <c r="P261" t="s">
        <v>4678</v>
      </c>
      <c r="Q261" t="s">
        <v>4677</v>
      </c>
    </row>
    <row r="262" spans="1:17" ht="15.75" customHeight="1" x14ac:dyDescent="0.25">
      <c r="A262" t="s">
        <v>4361</v>
      </c>
      <c r="B262">
        <v>25</v>
      </c>
      <c r="C262">
        <v>82</v>
      </c>
      <c r="D262" t="s">
        <v>4054</v>
      </c>
      <c r="E262" t="s">
        <v>19</v>
      </c>
      <c r="F262" t="s">
        <v>4054</v>
      </c>
      <c r="G262" t="s">
        <v>4055</v>
      </c>
      <c r="H262" t="s">
        <v>3924</v>
      </c>
      <c r="I262" t="s">
        <v>4054</v>
      </c>
      <c r="N262" t="s">
        <v>4679</v>
      </c>
      <c r="O262" t="s">
        <v>4680</v>
      </c>
      <c r="P262" t="s">
        <v>4680</v>
      </c>
      <c r="Q262" t="s">
        <v>156</v>
      </c>
    </row>
    <row r="263" spans="1:17" ht="15.75" customHeight="1" x14ac:dyDescent="0.25">
      <c r="A263" t="s">
        <v>4361</v>
      </c>
      <c r="B263">
        <v>62</v>
      </c>
      <c r="C263">
        <v>83</v>
      </c>
      <c r="D263" t="s">
        <v>169</v>
      </c>
      <c r="E263" t="s">
        <v>19</v>
      </c>
      <c r="F263" t="s">
        <v>4681</v>
      </c>
      <c r="G263" t="s">
        <v>3946</v>
      </c>
      <c r="H263" t="s">
        <v>697</v>
      </c>
      <c r="I263" t="s">
        <v>169</v>
      </c>
      <c r="M263" t="s">
        <v>4613</v>
      </c>
      <c r="N263" t="s">
        <v>4682</v>
      </c>
      <c r="O263" t="s">
        <v>4683</v>
      </c>
      <c r="P263" t="s">
        <v>4683</v>
      </c>
      <c r="Q263" t="s">
        <v>4679</v>
      </c>
    </row>
    <row r="264" spans="1:17" ht="15.75" customHeight="1" x14ac:dyDescent="0.25">
      <c r="A264" t="s">
        <v>4361</v>
      </c>
      <c r="B264">
        <v>63</v>
      </c>
      <c r="C264">
        <v>84</v>
      </c>
      <c r="D264" t="s">
        <v>171</v>
      </c>
      <c r="E264" t="s">
        <v>19</v>
      </c>
      <c r="F264" t="s">
        <v>4684</v>
      </c>
      <c r="G264" t="s">
        <v>3947</v>
      </c>
      <c r="H264" t="s">
        <v>697</v>
      </c>
      <c r="I264" t="s">
        <v>171</v>
      </c>
      <c r="M264" t="s">
        <v>4615</v>
      </c>
      <c r="N264" t="s">
        <v>4685</v>
      </c>
      <c r="O264" t="s">
        <v>4686</v>
      </c>
      <c r="P264" t="s">
        <v>4686</v>
      </c>
      <c r="Q264" t="s">
        <v>4682</v>
      </c>
    </row>
    <row r="265" spans="1:17" ht="15.75" customHeight="1" x14ac:dyDescent="0.25">
      <c r="A265" t="s">
        <v>4361</v>
      </c>
      <c r="B265">
        <v>64</v>
      </c>
      <c r="C265">
        <v>85</v>
      </c>
      <c r="D265" t="s">
        <v>173</v>
      </c>
      <c r="E265" t="s">
        <v>19</v>
      </c>
      <c r="F265" t="s">
        <v>4687</v>
      </c>
      <c r="G265" t="s">
        <v>3949</v>
      </c>
      <c r="H265" t="s">
        <v>697</v>
      </c>
      <c r="I265" t="s">
        <v>173</v>
      </c>
      <c r="N265" t="s">
        <v>4688</v>
      </c>
      <c r="O265" t="s">
        <v>4688</v>
      </c>
      <c r="P265" t="s">
        <v>4688</v>
      </c>
      <c r="Q265" t="s">
        <v>4685</v>
      </c>
    </row>
    <row r="266" spans="1:17" ht="15.75" customHeight="1" x14ac:dyDescent="0.25">
      <c r="A266" t="s">
        <v>4361</v>
      </c>
      <c r="B266">
        <v>125</v>
      </c>
      <c r="C266">
        <v>86</v>
      </c>
      <c r="D266" t="s">
        <v>385</v>
      </c>
      <c r="E266" t="s">
        <v>19</v>
      </c>
      <c r="F266" t="s">
        <v>385</v>
      </c>
      <c r="G266" t="s">
        <v>3950</v>
      </c>
      <c r="H266" t="s">
        <v>697</v>
      </c>
      <c r="I266" t="s">
        <v>385</v>
      </c>
      <c r="N266" t="s">
        <v>4633</v>
      </c>
      <c r="O266" t="s">
        <v>4633</v>
      </c>
      <c r="P266" t="s">
        <v>4633</v>
      </c>
      <c r="Q266" t="s">
        <v>4688</v>
      </c>
    </row>
    <row r="267" spans="1:17" ht="15.75" customHeight="1" x14ac:dyDescent="0.25">
      <c r="A267" t="s">
        <v>4361</v>
      </c>
      <c r="B267">
        <v>75</v>
      </c>
      <c r="C267">
        <v>87</v>
      </c>
      <c r="D267" t="s">
        <v>198</v>
      </c>
      <c r="E267" t="s">
        <v>19</v>
      </c>
      <c r="F267" t="s">
        <v>4689</v>
      </c>
      <c r="G267" t="s">
        <v>3951</v>
      </c>
      <c r="H267" t="s">
        <v>697</v>
      </c>
      <c r="I267" t="s">
        <v>198</v>
      </c>
      <c r="N267" t="s">
        <v>4634</v>
      </c>
      <c r="O267" t="s">
        <v>4634</v>
      </c>
      <c r="P267" t="s">
        <v>4634</v>
      </c>
      <c r="Q267" t="s">
        <v>4633</v>
      </c>
    </row>
    <row r="268" spans="1:17" ht="15.75" customHeight="1" x14ac:dyDescent="0.25">
      <c r="A268" t="s">
        <v>4361</v>
      </c>
      <c r="B268">
        <v>143</v>
      </c>
      <c r="C268">
        <v>88</v>
      </c>
      <c r="D268" t="s">
        <v>467</v>
      </c>
      <c r="E268" t="s">
        <v>19</v>
      </c>
      <c r="F268" t="s">
        <v>3759</v>
      </c>
      <c r="G268" t="s">
        <v>4088</v>
      </c>
      <c r="H268" t="s">
        <v>697</v>
      </c>
      <c r="I268" t="s">
        <v>467</v>
      </c>
      <c r="N268" t="s">
        <v>4635</v>
      </c>
      <c r="O268" t="s">
        <v>4635</v>
      </c>
      <c r="P268" t="s">
        <v>4635</v>
      </c>
      <c r="Q268" t="s">
        <v>4634</v>
      </c>
    </row>
    <row r="269" spans="1:17" ht="15.75" customHeight="1" x14ac:dyDescent="0.25">
      <c r="A269" t="s">
        <v>4361</v>
      </c>
      <c r="B269">
        <v>87</v>
      </c>
      <c r="C269">
        <v>89</v>
      </c>
      <c r="D269" t="s">
        <v>243</v>
      </c>
      <c r="E269" t="s">
        <v>19</v>
      </c>
      <c r="F269" t="s">
        <v>242</v>
      </c>
      <c r="G269" t="s">
        <v>3929</v>
      </c>
      <c r="H269" t="s">
        <v>697</v>
      </c>
      <c r="I269" t="s">
        <v>243</v>
      </c>
      <c r="N269" t="s">
        <v>4636</v>
      </c>
      <c r="O269" t="s">
        <v>4636</v>
      </c>
      <c r="P269" t="s">
        <v>4636</v>
      </c>
      <c r="Q269" t="s">
        <v>4635</v>
      </c>
    </row>
    <row r="270" spans="1:17" ht="15.75" customHeight="1" x14ac:dyDescent="0.25">
      <c r="A270" t="s">
        <v>4361</v>
      </c>
      <c r="B270">
        <v>53</v>
      </c>
      <c r="C270">
        <v>90</v>
      </c>
      <c r="D270" t="s">
        <v>134</v>
      </c>
      <c r="E270" t="s">
        <v>19</v>
      </c>
      <c r="F270" t="s">
        <v>133</v>
      </c>
      <c r="G270" t="s">
        <v>3953</v>
      </c>
      <c r="H270" t="s">
        <v>697</v>
      </c>
      <c r="I270" t="s">
        <v>134</v>
      </c>
      <c r="N270" t="s">
        <v>4437</v>
      </c>
      <c r="O270" t="s">
        <v>4437</v>
      </c>
      <c r="P270" t="s">
        <v>4437</v>
      </c>
      <c r="Q270" t="s">
        <v>4636</v>
      </c>
    </row>
    <row r="271" spans="1:17" ht="15.75" customHeight="1" x14ac:dyDescent="0.25">
      <c r="A271" t="s">
        <v>4361</v>
      </c>
      <c r="B271">
        <v>154</v>
      </c>
      <c r="C271">
        <v>217</v>
      </c>
      <c r="D271" t="s">
        <v>505</v>
      </c>
      <c r="E271" t="s">
        <v>19</v>
      </c>
      <c r="G271" t="s">
        <v>3952</v>
      </c>
      <c r="H271" t="s">
        <v>697</v>
      </c>
      <c r="I271" t="s">
        <v>505</v>
      </c>
      <c r="P271" t="s">
        <v>697</v>
      </c>
    </row>
    <row r="272" spans="1:17" ht="15.75" customHeight="1" x14ac:dyDescent="0.25">
      <c r="A272" t="s">
        <v>4361</v>
      </c>
      <c r="B272">
        <v>155</v>
      </c>
      <c r="C272">
        <v>218</v>
      </c>
      <c r="D272" t="s">
        <v>507</v>
      </c>
      <c r="E272" t="s">
        <v>19</v>
      </c>
      <c r="G272" t="s">
        <v>4137</v>
      </c>
      <c r="H272" t="s">
        <v>697</v>
      </c>
      <c r="I272" t="s">
        <v>507</v>
      </c>
      <c r="P272" t="s">
        <v>697</v>
      </c>
    </row>
    <row r="273" spans="1:16" ht="15.75" customHeight="1" x14ac:dyDescent="0.25">
      <c r="D273" s="202" t="s">
        <v>468</v>
      </c>
      <c r="E273" t="s">
        <v>19</v>
      </c>
      <c r="G273" s="202" t="s">
        <v>468</v>
      </c>
      <c r="I273" s="202" t="s">
        <v>468</v>
      </c>
    </row>
    <row r="274" spans="1:16" ht="15.75" customHeight="1" x14ac:dyDescent="0.25">
      <c r="A274" t="s">
        <v>4361</v>
      </c>
      <c r="B274">
        <v>133</v>
      </c>
      <c r="C274">
        <v>112</v>
      </c>
      <c r="D274" t="s">
        <v>3756</v>
      </c>
      <c r="E274" t="s">
        <v>4690</v>
      </c>
      <c r="G274" t="s">
        <v>3927</v>
      </c>
      <c r="H274" t="s">
        <v>697</v>
      </c>
      <c r="I274" t="s">
        <v>3756</v>
      </c>
      <c r="N274" t="s">
        <v>4444</v>
      </c>
      <c r="P274" t="s">
        <v>4407</v>
      </c>
    </row>
    <row r="275" spans="1:16" ht="15.75" customHeight="1" x14ac:dyDescent="0.25">
      <c r="A275" t="s">
        <v>4361</v>
      </c>
      <c r="B275">
        <v>82</v>
      </c>
      <c r="C275">
        <v>113</v>
      </c>
      <c r="D275" t="s">
        <v>3753</v>
      </c>
      <c r="E275" t="s">
        <v>4690</v>
      </c>
      <c r="G275" t="s">
        <v>3928</v>
      </c>
      <c r="H275" t="s">
        <v>697</v>
      </c>
      <c r="I275" t="s">
        <v>3753</v>
      </c>
      <c r="N275" t="s">
        <v>4407</v>
      </c>
      <c r="P275" t="s">
        <v>4691</v>
      </c>
    </row>
    <row r="276" spans="1:16" ht="15.75" customHeight="1" x14ac:dyDescent="0.25">
      <c r="A276" t="s">
        <v>4361</v>
      </c>
      <c r="B276">
        <v>203</v>
      </c>
      <c r="C276">
        <v>160</v>
      </c>
      <c r="D276" t="s">
        <v>4343</v>
      </c>
      <c r="E276" t="s">
        <v>4690</v>
      </c>
      <c r="G276" t="s">
        <v>4344</v>
      </c>
      <c r="H276" t="s">
        <v>697</v>
      </c>
      <c r="I276" t="s">
        <v>4343</v>
      </c>
      <c r="M276" t="s">
        <v>4424</v>
      </c>
      <c r="N276" t="s">
        <v>4502</v>
      </c>
      <c r="O276" t="s">
        <v>4655</v>
      </c>
      <c r="P276" t="s">
        <v>4655</v>
      </c>
    </row>
    <row r="277" spans="1:16" ht="15.75" customHeight="1" x14ac:dyDescent="0.25">
      <c r="A277" t="s">
        <v>4361</v>
      </c>
      <c r="B277">
        <v>204</v>
      </c>
      <c r="C277">
        <v>161</v>
      </c>
      <c r="D277" t="s">
        <v>4347</v>
      </c>
      <c r="E277" t="s">
        <v>4690</v>
      </c>
      <c r="G277" t="s">
        <v>4348</v>
      </c>
      <c r="H277" t="s">
        <v>697</v>
      </c>
      <c r="I277" t="s">
        <v>4347</v>
      </c>
      <c r="M277" t="s">
        <v>4426</v>
      </c>
      <c r="N277" t="s">
        <v>4655</v>
      </c>
      <c r="O277" t="s">
        <v>4661</v>
      </c>
      <c r="P277" t="s">
        <v>4661</v>
      </c>
    </row>
    <row r="278" spans="1:16" ht="15.75" customHeight="1" x14ac:dyDescent="0.25"/>
    <row r="279" spans="1:16" ht="15.75" customHeight="1" x14ac:dyDescent="0.25"/>
    <row r="280" spans="1:16" ht="15.75" customHeight="1" x14ac:dyDescent="0.25"/>
    <row r="281" spans="1:16" ht="15.75" customHeight="1" x14ac:dyDescent="0.25"/>
    <row r="282" spans="1:16" ht="15.75" customHeight="1" x14ac:dyDescent="0.25"/>
    <row r="283" spans="1:16" ht="15.75" customHeight="1" x14ac:dyDescent="0.25"/>
    <row r="284" spans="1:16" ht="15.75" customHeight="1" x14ac:dyDescent="0.25"/>
    <row r="285" spans="1:16" ht="15.75" customHeight="1" x14ac:dyDescent="0.25"/>
    <row r="286" spans="1:16" ht="15.75" customHeight="1" x14ac:dyDescent="0.25"/>
    <row r="287" spans="1:16" ht="15.75" customHeight="1" x14ac:dyDescent="0.25"/>
    <row r="288" spans="1:16"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Q277"/>
  <pageMargins left="0.7" right="0.7"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5A11"/>
  </sheetPr>
  <dimension ref="A1:Z1000"/>
  <sheetViews>
    <sheetView workbookViewId="0"/>
  </sheetViews>
  <sheetFormatPr defaultColWidth="14.42578125" defaultRowHeight="15" customHeight="1" x14ac:dyDescent="0.25"/>
  <cols>
    <col min="1" max="1" width="11.28515625" customWidth="1"/>
    <col min="2" max="2" width="72" customWidth="1"/>
    <col min="3" max="3" width="10.5703125" customWidth="1"/>
    <col min="4" max="4" width="19" customWidth="1"/>
    <col min="5" max="5" width="84.28515625" customWidth="1"/>
    <col min="6" max="6" width="29.140625" customWidth="1"/>
    <col min="7" max="7" width="19.85546875" customWidth="1"/>
    <col min="8" max="8" width="23" customWidth="1"/>
    <col min="9" max="26" width="8.7109375" customWidth="1"/>
  </cols>
  <sheetData>
    <row r="1" spans="1:26" x14ac:dyDescent="0.25">
      <c r="A1" s="32"/>
      <c r="B1" s="33" t="s">
        <v>0</v>
      </c>
      <c r="C1" s="33" t="s">
        <v>1</v>
      </c>
      <c r="D1" s="33" t="s">
        <v>2</v>
      </c>
      <c r="E1" s="34" t="s">
        <v>545</v>
      </c>
      <c r="F1" s="33" t="s">
        <v>3</v>
      </c>
      <c r="G1" s="33" t="s">
        <v>546</v>
      </c>
      <c r="H1" s="33" t="s">
        <v>547</v>
      </c>
      <c r="I1" s="5"/>
      <c r="J1" s="5"/>
      <c r="K1" s="5"/>
      <c r="L1" s="5"/>
      <c r="M1" s="5"/>
      <c r="N1" s="5"/>
      <c r="O1" s="5"/>
      <c r="P1" s="5"/>
      <c r="Q1" s="5"/>
      <c r="R1" s="5"/>
      <c r="S1" s="5"/>
      <c r="T1" s="5"/>
      <c r="U1" s="5"/>
      <c r="V1" s="5"/>
      <c r="W1" s="5"/>
      <c r="X1" s="5"/>
      <c r="Y1" s="5"/>
      <c r="Z1" s="5"/>
    </row>
    <row r="2" spans="1:26" x14ac:dyDescent="0.25">
      <c r="A2" s="6">
        <v>1</v>
      </c>
      <c r="B2" t="s">
        <v>548</v>
      </c>
      <c r="C2" s="16">
        <v>200</v>
      </c>
      <c r="D2" s="16">
        <f t="shared" ref="D2:D65" si="0">C2*1.15</f>
        <v>229.99999999999997</v>
      </c>
      <c r="E2" s="35" t="s">
        <v>549</v>
      </c>
      <c r="F2" s="36" t="s">
        <v>550</v>
      </c>
      <c r="G2" s="17" t="s">
        <v>551</v>
      </c>
    </row>
    <row r="3" spans="1:26" x14ac:dyDescent="0.25">
      <c r="A3" s="6">
        <v>2</v>
      </c>
      <c r="B3" t="s">
        <v>552</v>
      </c>
      <c r="C3" s="16">
        <v>250</v>
      </c>
      <c r="D3" s="16">
        <f t="shared" si="0"/>
        <v>287.5</v>
      </c>
      <c r="E3" s="35" t="s">
        <v>553</v>
      </c>
      <c r="F3" s="36" t="s">
        <v>550</v>
      </c>
      <c r="G3" s="17" t="s">
        <v>551</v>
      </c>
    </row>
    <row r="4" spans="1:26" x14ac:dyDescent="0.25">
      <c r="A4" s="6">
        <v>3</v>
      </c>
      <c r="C4" s="16">
        <v>350</v>
      </c>
      <c r="D4" s="16">
        <f t="shared" si="0"/>
        <v>402.49999999999994</v>
      </c>
      <c r="E4" s="35" t="s">
        <v>554</v>
      </c>
      <c r="F4" s="36" t="s">
        <v>550</v>
      </c>
      <c r="G4" s="17" t="s">
        <v>551</v>
      </c>
    </row>
    <row r="5" spans="1:26" x14ac:dyDescent="0.25">
      <c r="A5" s="6">
        <v>4</v>
      </c>
      <c r="B5" t="s">
        <v>555</v>
      </c>
      <c r="C5" s="16">
        <v>200</v>
      </c>
      <c r="D5" s="16">
        <f t="shared" si="0"/>
        <v>229.99999999999997</v>
      </c>
      <c r="E5" s="35" t="s">
        <v>556</v>
      </c>
      <c r="F5" s="36" t="s">
        <v>550</v>
      </c>
      <c r="G5" s="17" t="s">
        <v>551</v>
      </c>
    </row>
    <row r="6" spans="1:26" x14ac:dyDescent="0.25">
      <c r="A6" s="6">
        <v>5</v>
      </c>
      <c r="B6" t="s">
        <v>557</v>
      </c>
      <c r="C6" s="16">
        <v>200</v>
      </c>
      <c r="D6" s="16">
        <f t="shared" si="0"/>
        <v>229.99999999999997</v>
      </c>
      <c r="E6" s="35" t="s">
        <v>558</v>
      </c>
      <c r="F6" s="36" t="s">
        <v>550</v>
      </c>
      <c r="G6" s="17" t="s">
        <v>551</v>
      </c>
    </row>
    <row r="7" spans="1:26" x14ac:dyDescent="0.25">
      <c r="A7" s="6">
        <v>6</v>
      </c>
      <c r="B7" t="s">
        <v>559</v>
      </c>
      <c r="C7" s="16">
        <v>200</v>
      </c>
      <c r="D7" s="16">
        <f t="shared" si="0"/>
        <v>229.99999999999997</v>
      </c>
      <c r="E7" s="35" t="s">
        <v>560</v>
      </c>
      <c r="F7" s="36" t="s">
        <v>550</v>
      </c>
      <c r="G7" s="17" t="s">
        <v>551</v>
      </c>
    </row>
    <row r="8" spans="1:26" x14ac:dyDescent="0.25">
      <c r="A8" s="6">
        <v>7</v>
      </c>
      <c r="B8" t="s">
        <v>559</v>
      </c>
      <c r="C8" s="16">
        <v>400</v>
      </c>
      <c r="D8" s="16">
        <f t="shared" si="0"/>
        <v>459.99999999999994</v>
      </c>
      <c r="E8" s="35" t="s">
        <v>561</v>
      </c>
      <c r="F8" s="36" t="s">
        <v>550</v>
      </c>
      <c r="G8" s="17" t="s">
        <v>551</v>
      </c>
    </row>
    <row r="9" spans="1:26" x14ac:dyDescent="0.25">
      <c r="A9" s="6">
        <v>8</v>
      </c>
      <c r="B9" t="s">
        <v>562</v>
      </c>
      <c r="C9" s="16">
        <v>300</v>
      </c>
      <c r="D9" s="16">
        <f t="shared" si="0"/>
        <v>345</v>
      </c>
      <c r="E9" s="35" t="s">
        <v>563</v>
      </c>
      <c r="F9" s="36" t="s">
        <v>550</v>
      </c>
      <c r="G9" s="17" t="s">
        <v>551</v>
      </c>
    </row>
    <row r="10" spans="1:26" x14ac:dyDescent="0.25">
      <c r="A10" s="6">
        <v>9</v>
      </c>
      <c r="B10" t="s">
        <v>564</v>
      </c>
      <c r="C10" s="16">
        <v>650</v>
      </c>
      <c r="D10" s="16">
        <f t="shared" si="0"/>
        <v>747.49999999999989</v>
      </c>
      <c r="E10" s="35" t="s">
        <v>565</v>
      </c>
      <c r="F10" s="36" t="s">
        <v>566</v>
      </c>
      <c r="G10" s="17" t="s">
        <v>551</v>
      </c>
    </row>
    <row r="11" spans="1:26" x14ac:dyDescent="0.25">
      <c r="A11" s="6">
        <v>10</v>
      </c>
      <c r="B11" t="s">
        <v>567</v>
      </c>
      <c r="C11" s="16">
        <v>1070</v>
      </c>
      <c r="D11" s="16">
        <f t="shared" si="0"/>
        <v>1230.5</v>
      </c>
      <c r="E11" s="35" t="s">
        <v>568</v>
      </c>
      <c r="F11" s="36" t="s">
        <v>569</v>
      </c>
      <c r="G11" s="17" t="s">
        <v>551</v>
      </c>
    </row>
    <row r="12" spans="1:26" x14ac:dyDescent="0.25">
      <c r="A12" s="6">
        <v>11</v>
      </c>
      <c r="B12" t="s">
        <v>570</v>
      </c>
      <c r="C12" s="16">
        <v>1070</v>
      </c>
      <c r="D12" s="16">
        <f t="shared" si="0"/>
        <v>1230.5</v>
      </c>
      <c r="E12" s="35" t="s">
        <v>571</v>
      </c>
      <c r="F12" s="36" t="s">
        <v>569</v>
      </c>
      <c r="G12" s="17" t="s">
        <v>551</v>
      </c>
    </row>
    <row r="13" spans="1:26" x14ac:dyDescent="0.25">
      <c r="A13" s="6">
        <v>12</v>
      </c>
      <c r="B13" t="s">
        <v>572</v>
      </c>
      <c r="C13" s="16">
        <v>1070</v>
      </c>
      <c r="D13" s="16">
        <f t="shared" si="0"/>
        <v>1230.5</v>
      </c>
      <c r="E13" s="35" t="s">
        <v>571</v>
      </c>
      <c r="F13" s="36" t="s">
        <v>569</v>
      </c>
      <c r="G13" s="17" t="s">
        <v>551</v>
      </c>
    </row>
    <row r="14" spans="1:26" x14ac:dyDescent="0.25">
      <c r="A14" s="6">
        <v>13</v>
      </c>
      <c r="B14" t="s">
        <v>573</v>
      </c>
      <c r="C14" s="16">
        <v>1070</v>
      </c>
      <c r="D14" s="16">
        <f t="shared" si="0"/>
        <v>1230.5</v>
      </c>
      <c r="E14" s="35" t="s">
        <v>571</v>
      </c>
      <c r="F14" s="36" t="s">
        <v>569</v>
      </c>
      <c r="G14" s="17" t="s">
        <v>551</v>
      </c>
    </row>
    <row r="15" spans="1:26" x14ac:dyDescent="0.25">
      <c r="A15" s="6">
        <v>14</v>
      </c>
      <c r="B15" t="s">
        <v>574</v>
      </c>
      <c r="C15" s="16">
        <v>1070</v>
      </c>
      <c r="D15" s="16">
        <f t="shared" si="0"/>
        <v>1230.5</v>
      </c>
      <c r="E15" s="35" t="s">
        <v>571</v>
      </c>
      <c r="F15" s="36" t="s">
        <v>569</v>
      </c>
      <c r="G15" s="17" t="s">
        <v>551</v>
      </c>
    </row>
    <row r="16" spans="1:26" ht="60" customHeight="1" x14ac:dyDescent="0.25">
      <c r="A16" s="6">
        <v>15</v>
      </c>
      <c r="B16" t="s">
        <v>575</v>
      </c>
      <c r="C16" s="16">
        <v>3210</v>
      </c>
      <c r="D16" s="16">
        <f t="shared" si="0"/>
        <v>3691.4999999999995</v>
      </c>
      <c r="E16" s="35" t="s">
        <v>576</v>
      </c>
      <c r="F16" s="36" t="s">
        <v>569</v>
      </c>
      <c r="G16" s="17" t="s">
        <v>551</v>
      </c>
    </row>
    <row r="17" spans="1:26" x14ac:dyDescent="0.25">
      <c r="A17" s="6">
        <v>16</v>
      </c>
      <c r="B17" s="37" t="s">
        <v>577</v>
      </c>
      <c r="C17" s="38">
        <v>250</v>
      </c>
      <c r="D17" s="16">
        <f t="shared" si="0"/>
        <v>287.5</v>
      </c>
      <c r="E17" s="39" t="s">
        <v>578</v>
      </c>
      <c r="F17" s="40" t="s">
        <v>579</v>
      </c>
      <c r="G17" s="41" t="s">
        <v>580</v>
      </c>
      <c r="H17" s="37"/>
      <c r="I17" s="37"/>
      <c r="J17" s="37"/>
      <c r="K17" s="37"/>
      <c r="L17" s="37"/>
      <c r="M17" s="37"/>
      <c r="N17" s="37"/>
      <c r="O17" s="37"/>
      <c r="P17" s="37"/>
      <c r="Q17" s="37"/>
      <c r="R17" s="37"/>
      <c r="S17" s="37"/>
      <c r="T17" s="37"/>
      <c r="U17" s="37"/>
      <c r="V17" s="37"/>
      <c r="W17" s="37"/>
      <c r="X17" s="37"/>
      <c r="Y17" s="37"/>
      <c r="Z17" s="37"/>
    </row>
    <row r="18" spans="1:26" x14ac:dyDescent="0.25">
      <c r="A18" s="6">
        <v>17</v>
      </c>
      <c r="B18" t="s">
        <v>581</v>
      </c>
      <c r="C18" s="16">
        <v>300</v>
      </c>
      <c r="D18" s="16">
        <f t="shared" si="0"/>
        <v>345</v>
      </c>
      <c r="E18" s="35" t="s">
        <v>582</v>
      </c>
      <c r="F18" s="40" t="s">
        <v>579</v>
      </c>
      <c r="G18" s="41" t="s">
        <v>580</v>
      </c>
    </row>
    <row r="19" spans="1:26" x14ac:dyDescent="0.25">
      <c r="A19" s="6">
        <v>18</v>
      </c>
      <c r="B19" t="s">
        <v>583</v>
      </c>
      <c r="C19" s="16">
        <v>350</v>
      </c>
      <c r="D19" s="16">
        <f t="shared" si="0"/>
        <v>402.49999999999994</v>
      </c>
      <c r="E19" s="35" t="s">
        <v>584</v>
      </c>
      <c r="F19" s="40" t="s">
        <v>579</v>
      </c>
      <c r="G19" s="41" t="s">
        <v>580</v>
      </c>
    </row>
    <row r="20" spans="1:26" x14ac:dyDescent="0.25">
      <c r="A20" s="6">
        <v>19</v>
      </c>
      <c r="B20" t="s">
        <v>585</v>
      </c>
      <c r="C20" s="16">
        <v>450</v>
      </c>
      <c r="D20" s="16">
        <f t="shared" si="0"/>
        <v>517.5</v>
      </c>
      <c r="E20" s="35" t="s">
        <v>586</v>
      </c>
      <c r="F20" s="40" t="s">
        <v>579</v>
      </c>
      <c r="G20" s="41" t="s">
        <v>580</v>
      </c>
    </row>
    <row r="21" spans="1:26" ht="15.75" customHeight="1" x14ac:dyDescent="0.25">
      <c r="A21" s="6">
        <v>20</v>
      </c>
      <c r="B21" t="s">
        <v>587</v>
      </c>
      <c r="C21" s="16">
        <v>550</v>
      </c>
      <c r="D21" s="16">
        <f t="shared" si="0"/>
        <v>632.5</v>
      </c>
      <c r="E21" s="35" t="s">
        <v>588</v>
      </c>
      <c r="F21" s="40" t="s">
        <v>579</v>
      </c>
      <c r="G21" s="41" t="s">
        <v>580</v>
      </c>
    </row>
    <row r="22" spans="1:26" ht="15.75" customHeight="1" x14ac:dyDescent="0.25">
      <c r="A22" s="6">
        <v>21</v>
      </c>
      <c r="B22" t="s">
        <v>589</v>
      </c>
      <c r="C22" s="16">
        <v>300</v>
      </c>
      <c r="D22" s="16">
        <f t="shared" si="0"/>
        <v>345</v>
      </c>
      <c r="E22" s="35" t="s">
        <v>590</v>
      </c>
      <c r="F22" s="40" t="s">
        <v>579</v>
      </c>
      <c r="G22" s="41" t="s">
        <v>580</v>
      </c>
    </row>
    <row r="23" spans="1:26" ht="15.75" customHeight="1" x14ac:dyDescent="0.25">
      <c r="A23" s="6">
        <v>22</v>
      </c>
      <c r="B23" s="42" t="s">
        <v>591</v>
      </c>
      <c r="C23" s="16">
        <v>400</v>
      </c>
      <c r="D23" s="16">
        <f t="shared" si="0"/>
        <v>459.99999999999994</v>
      </c>
      <c r="E23" s="35" t="s">
        <v>592</v>
      </c>
      <c r="F23" s="40" t="s">
        <v>579</v>
      </c>
      <c r="G23" s="41" t="s">
        <v>580</v>
      </c>
    </row>
    <row r="24" spans="1:26" ht="15.75" customHeight="1" x14ac:dyDescent="0.25">
      <c r="A24" s="6">
        <v>23</v>
      </c>
      <c r="B24" t="s">
        <v>593</v>
      </c>
      <c r="C24" s="16">
        <v>140</v>
      </c>
      <c r="D24" s="16">
        <f t="shared" si="0"/>
        <v>161</v>
      </c>
      <c r="E24" s="35" t="s">
        <v>594</v>
      </c>
      <c r="F24" s="40" t="s">
        <v>579</v>
      </c>
      <c r="G24" s="41" t="s">
        <v>580</v>
      </c>
    </row>
    <row r="25" spans="1:26" ht="15.75" customHeight="1" x14ac:dyDescent="0.25">
      <c r="A25" s="6">
        <v>24</v>
      </c>
      <c r="B25" t="s">
        <v>595</v>
      </c>
      <c r="C25" s="16">
        <v>80</v>
      </c>
      <c r="D25" s="16">
        <f t="shared" si="0"/>
        <v>92</v>
      </c>
      <c r="E25" s="35" t="s">
        <v>596</v>
      </c>
      <c r="F25" s="40" t="s">
        <v>579</v>
      </c>
      <c r="G25" s="41" t="s">
        <v>580</v>
      </c>
    </row>
    <row r="26" spans="1:26" ht="15.75" customHeight="1" x14ac:dyDescent="0.25">
      <c r="A26" s="6">
        <v>25</v>
      </c>
      <c r="B26" t="s">
        <v>597</v>
      </c>
      <c r="C26" s="16">
        <v>100</v>
      </c>
      <c r="D26" s="16">
        <f t="shared" si="0"/>
        <v>114.99999999999999</v>
      </c>
      <c r="E26" s="35" t="s">
        <v>598</v>
      </c>
      <c r="F26" s="40" t="s">
        <v>579</v>
      </c>
      <c r="G26" s="41" t="s">
        <v>580</v>
      </c>
    </row>
    <row r="27" spans="1:26" ht="15.75" customHeight="1" x14ac:dyDescent="0.25">
      <c r="A27" s="6">
        <v>26</v>
      </c>
      <c r="B27" t="s">
        <v>599</v>
      </c>
      <c r="C27" s="16">
        <v>150</v>
      </c>
      <c r="D27" s="16">
        <f t="shared" si="0"/>
        <v>172.5</v>
      </c>
      <c r="E27" s="35" t="s">
        <v>600</v>
      </c>
      <c r="F27" s="36" t="s">
        <v>601</v>
      </c>
      <c r="G27" s="41" t="s">
        <v>580</v>
      </c>
    </row>
    <row r="28" spans="1:26" ht="15.75" customHeight="1" x14ac:dyDescent="0.25">
      <c r="A28" s="6">
        <v>27</v>
      </c>
      <c r="B28" t="s">
        <v>602</v>
      </c>
      <c r="C28" s="16">
        <v>150</v>
      </c>
      <c r="D28" s="16">
        <f t="shared" si="0"/>
        <v>172.5</v>
      </c>
      <c r="E28" s="35" t="s">
        <v>603</v>
      </c>
      <c r="F28" s="36" t="s">
        <v>604</v>
      </c>
      <c r="G28" s="41" t="s">
        <v>580</v>
      </c>
    </row>
    <row r="29" spans="1:26" ht="15.75" customHeight="1" x14ac:dyDescent="0.25">
      <c r="A29" s="6">
        <v>28</v>
      </c>
      <c r="B29" s="42" t="s">
        <v>605</v>
      </c>
      <c r="C29" s="16">
        <v>1070</v>
      </c>
      <c r="D29" s="16">
        <f t="shared" si="0"/>
        <v>1230.5</v>
      </c>
      <c r="E29" s="35" t="s">
        <v>606</v>
      </c>
      <c r="F29" s="36" t="s">
        <v>569</v>
      </c>
      <c r="G29" s="41" t="s">
        <v>580</v>
      </c>
    </row>
    <row r="30" spans="1:26" ht="15.75" customHeight="1" x14ac:dyDescent="0.25">
      <c r="A30" s="6">
        <v>29</v>
      </c>
      <c r="B30" t="s">
        <v>607</v>
      </c>
      <c r="C30" s="16">
        <v>1070</v>
      </c>
      <c r="D30" s="16">
        <f t="shared" si="0"/>
        <v>1230.5</v>
      </c>
      <c r="E30" s="35" t="s">
        <v>608</v>
      </c>
      <c r="F30" s="36" t="s">
        <v>569</v>
      </c>
      <c r="G30" s="41" t="s">
        <v>580</v>
      </c>
      <c r="H30" s="42" t="s">
        <v>609</v>
      </c>
    </row>
    <row r="31" spans="1:26" ht="15.75" customHeight="1" x14ac:dyDescent="0.25">
      <c r="A31" s="6">
        <v>30</v>
      </c>
      <c r="B31" t="s">
        <v>610</v>
      </c>
      <c r="C31" s="16">
        <v>1070</v>
      </c>
      <c r="D31" s="16">
        <f t="shared" si="0"/>
        <v>1230.5</v>
      </c>
      <c r="E31" s="35" t="s">
        <v>611</v>
      </c>
      <c r="F31" s="36" t="s">
        <v>569</v>
      </c>
      <c r="G31" s="41" t="s">
        <v>580</v>
      </c>
    </row>
    <row r="32" spans="1:26" ht="15.75" customHeight="1" x14ac:dyDescent="0.25">
      <c r="A32" s="6">
        <v>31</v>
      </c>
      <c r="B32" t="s">
        <v>612</v>
      </c>
      <c r="C32" s="16">
        <v>1070</v>
      </c>
      <c r="D32" s="16">
        <f t="shared" si="0"/>
        <v>1230.5</v>
      </c>
      <c r="E32" s="35" t="s">
        <v>613</v>
      </c>
      <c r="F32" s="36" t="s">
        <v>569</v>
      </c>
      <c r="G32" s="41" t="s">
        <v>580</v>
      </c>
    </row>
    <row r="33" spans="1:26" ht="15.75" customHeight="1" x14ac:dyDescent="0.25">
      <c r="A33" s="6">
        <v>32</v>
      </c>
      <c r="B33" t="s">
        <v>614</v>
      </c>
      <c r="C33" s="16">
        <v>2140</v>
      </c>
      <c r="D33" s="16">
        <f t="shared" si="0"/>
        <v>2461</v>
      </c>
      <c r="E33" s="35" t="s">
        <v>615</v>
      </c>
      <c r="F33" s="36" t="s">
        <v>569</v>
      </c>
      <c r="G33" s="41" t="s">
        <v>580</v>
      </c>
      <c r="H33" s="42" t="s">
        <v>616</v>
      </c>
    </row>
    <row r="34" spans="1:26" ht="15.75" customHeight="1" x14ac:dyDescent="0.25">
      <c r="A34" s="6">
        <v>33</v>
      </c>
      <c r="B34" t="s">
        <v>617</v>
      </c>
      <c r="C34" s="16">
        <v>1070</v>
      </c>
      <c r="D34" s="16">
        <f t="shared" si="0"/>
        <v>1230.5</v>
      </c>
      <c r="E34" s="35" t="s">
        <v>618</v>
      </c>
      <c r="F34" s="36" t="s">
        <v>569</v>
      </c>
      <c r="G34" s="41" t="s">
        <v>580</v>
      </c>
      <c r="H34" s="42" t="s">
        <v>609</v>
      </c>
    </row>
    <row r="35" spans="1:26" ht="15.75" customHeight="1" x14ac:dyDescent="0.25">
      <c r="A35" s="6">
        <v>34</v>
      </c>
      <c r="B35" s="37" t="s">
        <v>619</v>
      </c>
      <c r="C35" s="38">
        <v>350</v>
      </c>
      <c r="D35" s="16">
        <f t="shared" si="0"/>
        <v>402.49999999999994</v>
      </c>
      <c r="E35" s="35" t="s">
        <v>620</v>
      </c>
      <c r="F35" s="43" t="s">
        <v>621</v>
      </c>
      <c r="G35" s="41" t="s">
        <v>622</v>
      </c>
      <c r="H35" s="37"/>
      <c r="I35" s="37"/>
      <c r="J35" s="37"/>
      <c r="K35" s="37"/>
      <c r="L35" s="37"/>
      <c r="M35" s="37"/>
      <c r="N35" s="37"/>
      <c r="O35" s="37"/>
      <c r="P35" s="37"/>
      <c r="Q35" s="37"/>
      <c r="R35" s="37"/>
      <c r="S35" s="37"/>
      <c r="T35" s="37"/>
      <c r="U35" s="37"/>
      <c r="V35" s="37"/>
      <c r="W35" s="37"/>
      <c r="X35" s="37"/>
      <c r="Y35" s="37"/>
      <c r="Z35" s="37"/>
    </row>
    <row r="36" spans="1:26" ht="15.75" customHeight="1" x14ac:dyDescent="0.25">
      <c r="A36" s="6">
        <v>35</v>
      </c>
      <c r="B36" t="s">
        <v>623</v>
      </c>
      <c r="C36" s="16">
        <v>250</v>
      </c>
      <c r="D36" s="16">
        <f t="shared" si="0"/>
        <v>287.5</v>
      </c>
      <c r="E36" s="35" t="s">
        <v>624</v>
      </c>
      <c r="F36" s="43" t="s">
        <v>621</v>
      </c>
      <c r="G36" s="41" t="s">
        <v>622</v>
      </c>
    </row>
    <row r="37" spans="1:26" ht="15.75" customHeight="1" x14ac:dyDescent="0.25">
      <c r="A37" s="6">
        <v>36</v>
      </c>
      <c r="B37" t="s">
        <v>625</v>
      </c>
      <c r="C37" s="16">
        <v>490</v>
      </c>
      <c r="D37" s="16">
        <f t="shared" si="0"/>
        <v>563.5</v>
      </c>
      <c r="E37" s="35" t="s">
        <v>626</v>
      </c>
      <c r="F37" s="43" t="s">
        <v>621</v>
      </c>
      <c r="G37" s="41" t="s">
        <v>622</v>
      </c>
    </row>
    <row r="38" spans="1:26" ht="15.75" customHeight="1" x14ac:dyDescent="0.25">
      <c r="A38" s="6">
        <v>37</v>
      </c>
      <c r="B38" t="s">
        <v>627</v>
      </c>
      <c r="C38" s="16">
        <v>100</v>
      </c>
      <c r="D38" s="16">
        <f t="shared" si="0"/>
        <v>114.99999999999999</v>
      </c>
      <c r="E38" s="35" t="s">
        <v>628</v>
      </c>
      <c r="F38" s="43" t="s">
        <v>621</v>
      </c>
      <c r="G38" s="41" t="s">
        <v>622</v>
      </c>
    </row>
    <row r="39" spans="1:26" ht="15.75" customHeight="1" x14ac:dyDescent="0.25">
      <c r="A39" s="6">
        <v>38</v>
      </c>
      <c r="B39" t="s">
        <v>629</v>
      </c>
      <c r="C39" s="16">
        <v>400</v>
      </c>
      <c r="D39" s="16">
        <f t="shared" si="0"/>
        <v>459.99999999999994</v>
      </c>
      <c r="E39" s="35" t="s">
        <v>630</v>
      </c>
      <c r="F39" s="43" t="s">
        <v>621</v>
      </c>
      <c r="G39" s="41" t="s">
        <v>622</v>
      </c>
    </row>
    <row r="40" spans="1:26" ht="15.75" customHeight="1" x14ac:dyDescent="0.25">
      <c r="A40" s="6">
        <v>39</v>
      </c>
      <c r="B40" t="s">
        <v>631</v>
      </c>
      <c r="C40" s="16">
        <v>450</v>
      </c>
      <c r="D40" s="16">
        <f t="shared" si="0"/>
        <v>517.5</v>
      </c>
      <c r="E40" s="35" t="s">
        <v>632</v>
      </c>
      <c r="F40" s="43" t="s">
        <v>621</v>
      </c>
      <c r="G40" s="41" t="s">
        <v>622</v>
      </c>
    </row>
    <row r="41" spans="1:26" ht="15.75" customHeight="1" x14ac:dyDescent="0.25">
      <c r="A41" s="6">
        <v>40</v>
      </c>
      <c r="B41" t="s">
        <v>633</v>
      </c>
      <c r="C41" s="16">
        <v>550</v>
      </c>
      <c r="D41" s="16">
        <f t="shared" si="0"/>
        <v>632.5</v>
      </c>
      <c r="E41" s="35" t="s">
        <v>634</v>
      </c>
      <c r="F41" s="43" t="s">
        <v>621</v>
      </c>
      <c r="G41" s="41" t="s">
        <v>622</v>
      </c>
      <c r="H41" s="42" t="s">
        <v>635</v>
      </c>
    </row>
    <row r="42" spans="1:26" ht="15.75" customHeight="1" x14ac:dyDescent="0.25">
      <c r="A42" s="6">
        <v>41</v>
      </c>
      <c r="B42" t="s">
        <v>636</v>
      </c>
      <c r="C42" s="16">
        <v>400</v>
      </c>
      <c r="D42" s="16">
        <f t="shared" si="0"/>
        <v>459.99999999999994</v>
      </c>
      <c r="E42" s="35" t="s">
        <v>637</v>
      </c>
      <c r="F42" s="43" t="s">
        <v>621</v>
      </c>
      <c r="G42" s="41" t="s">
        <v>622</v>
      </c>
    </row>
    <row r="43" spans="1:26" ht="15.75" customHeight="1" x14ac:dyDescent="0.25">
      <c r="A43" s="6">
        <v>42</v>
      </c>
      <c r="B43" t="s">
        <v>638</v>
      </c>
      <c r="C43" s="16">
        <v>900</v>
      </c>
      <c r="D43" s="16">
        <f t="shared" si="0"/>
        <v>1035</v>
      </c>
      <c r="E43" s="35" t="s">
        <v>639</v>
      </c>
      <c r="F43" s="43" t="s">
        <v>640</v>
      </c>
      <c r="G43" s="41" t="s">
        <v>622</v>
      </c>
    </row>
    <row r="44" spans="1:26" ht="15.75" customHeight="1" x14ac:dyDescent="0.25">
      <c r="A44" s="6">
        <v>43</v>
      </c>
      <c r="B44" t="s">
        <v>641</v>
      </c>
      <c r="C44" s="16">
        <v>550</v>
      </c>
      <c r="D44" s="16">
        <f t="shared" si="0"/>
        <v>632.5</v>
      </c>
      <c r="E44" s="35" t="s">
        <v>642</v>
      </c>
      <c r="F44" s="43" t="s">
        <v>640</v>
      </c>
      <c r="G44" s="41" t="s">
        <v>622</v>
      </c>
    </row>
    <row r="45" spans="1:26" ht="15.75" customHeight="1" x14ac:dyDescent="0.25">
      <c r="A45" s="6">
        <v>44</v>
      </c>
      <c r="B45" t="s">
        <v>643</v>
      </c>
      <c r="C45" s="16">
        <v>350</v>
      </c>
      <c r="D45" s="16">
        <f t="shared" si="0"/>
        <v>402.49999999999994</v>
      </c>
      <c r="E45" s="35" t="s">
        <v>644</v>
      </c>
      <c r="F45" s="43" t="s">
        <v>640</v>
      </c>
      <c r="G45" s="41" t="s">
        <v>622</v>
      </c>
    </row>
    <row r="46" spans="1:26" ht="15.75" customHeight="1" x14ac:dyDescent="0.25">
      <c r="A46" s="6">
        <v>45</v>
      </c>
      <c r="B46" t="s">
        <v>645</v>
      </c>
      <c r="C46" s="16">
        <v>200</v>
      </c>
      <c r="D46" s="16">
        <f t="shared" si="0"/>
        <v>229.99999999999997</v>
      </c>
      <c r="E46" s="35" t="s">
        <v>646</v>
      </c>
      <c r="F46" s="36" t="s">
        <v>601</v>
      </c>
      <c r="G46" s="41" t="s">
        <v>622</v>
      </c>
    </row>
    <row r="47" spans="1:26" ht="15.75" customHeight="1" x14ac:dyDescent="0.25">
      <c r="A47" s="6">
        <v>46</v>
      </c>
      <c r="B47" t="s">
        <v>647</v>
      </c>
      <c r="C47" s="16">
        <v>300</v>
      </c>
      <c r="D47" s="16">
        <f t="shared" si="0"/>
        <v>345</v>
      </c>
      <c r="E47" s="35" t="s">
        <v>646</v>
      </c>
      <c r="F47" s="36" t="s">
        <v>601</v>
      </c>
      <c r="G47" s="41" t="s">
        <v>622</v>
      </c>
      <c r="H47" s="42" t="s">
        <v>648</v>
      </c>
    </row>
    <row r="48" spans="1:26" ht="15.75" customHeight="1" x14ac:dyDescent="0.25">
      <c r="A48" s="6">
        <v>47</v>
      </c>
      <c r="B48" t="s">
        <v>649</v>
      </c>
      <c r="C48" s="16">
        <v>70</v>
      </c>
      <c r="D48" s="16">
        <f t="shared" si="0"/>
        <v>80.5</v>
      </c>
      <c r="E48" s="35" t="s">
        <v>650</v>
      </c>
      <c r="F48" s="36" t="s">
        <v>601</v>
      </c>
      <c r="G48" s="41" t="s">
        <v>622</v>
      </c>
    </row>
    <row r="49" spans="1:8" ht="15.75" customHeight="1" x14ac:dyDescent="0.25">
      <c r="A49" s="6">
        <v>48</v>
      </c>
      <c r="B49" t="s">
        <v>651</v>
      </c>
      <c r="C49" s="16">
        <v>200</v>
      </c>
      <c r="D49" s="16">
        <f t="shared" si="0"/>
        <v>229.99999999999997</v>
      </c>
      <c r="E49" s="35" t="s">
        <v>652</v>
      </c>
      <c r="F49" s="36" t="s">
        <v>601</v>
      </c>
      <c r="G49" s="41" t="s">
        <v>622</v>
      </c>
    </row>
    <row r="50" spans="1:8" ht="15.75" customHeight="1" x14ac:dyDescent="0.25">
      <c r="A50" s="6">
        <v>49</v>
      </c>
      <c r="B50" t="s">
        <v>653</v>
      </c>
      <c r="C50" s="16">
        <v>350</v>
      </c>
      <c r="D50" s="16">
        <f t="shared" si="0"/>
        <v>402.49999999999994</v>
      </c>
      <c r="E50" s="35" t="s">
        <v>654</v>
      </c>
      <c r="F50" s="36" t="s">
        <v>601</v>
      </c>
      <c r="G50" s="41" t="s">
        <v>622</v>
      </c>
    </row>
    <row r="51" spans="1:8" ht="15.75" customHeight="1" x14ac:dyDescent="0.25">
      <c r="A51" s="6">
        <v>50</v>
      </c>
      <c r="B51" t="s">
        <v>655</v>
      </c>
      <c r="C51" s="16">
        <v>80</v>
      </c>
      <c r="D51" s="16">
        <f t="shared" si="0"/>
        <v>92</v>
      </c>
      <c r="E51" s="35" t="s">
        <v>656</v>
      </c>
      <c r="F51" s="36" t="s">
        <v>601</v>
      </c>
      <c r="G51" s="41" t="s">
        <v>622</v>
      </c>
    </row>
    <row r="52" spans="1:8" ht="15.75" customHeight="1" x14ac:dyDescent="0.25">
      <c r="A52" s="6">
        <v>51</v>
      </c>
      <c r="B52" t="s">
        <v>657</v>
      </c>
      <c r="C52" s="16">
        <v>450</v>
      </c>
      <c r="D52" s="16">
        <f t="shared" si="0"/>
        <v>517.5</v>
      </c>
      <c r="E52" s="35" t="s">
        <v>658</v>
      </c>
      <c r="F52" s="36" t="s">
        <v>659</v>
      </c>
      <c r="G52" s="17" t="s">
        <v>660</v>
      </c>
    </row>
    <row r="53" spans="1:8" ht="15.75" customHeight="1" x14ac:dyDescent="0.25">
      <c r="A53" s="6">
        <v>52</v>
      </c>
      <c r="B53" t="s">
        <v>661</v>
      </c>
      <c r="C53" s="16">
        <v>550</v>
      </c>
      <c r="D53" s="16">
        <f t="shared" si="0"/>
        <v>632.5</v>
      </c>
      <c r="E53" s="35" t="s">
        <v>662</v>
      </c>
      <c r="F53" s="36" t="s">
        <v>659</v>
      </c>
      <c r="G53" s="17" t="s">
        <v>660</v>
      </c>
    </row>
    <row r="54" spans="1:8" ht="15.75" customHeight="1" x14ac:dyDescent="0.25">
      <c r="A54" s="6">
        <v>53</v>
      </c>
      <c r="B54" t="s">
        <v>663</v>
      </c>
      <c r="C54" s="16">
        <v>350</v>
      </c>
      <c r="D54" s="16">
        <f t="shared" si="0"/>
        <v>402.49999999999994</v>
      </c>
      <c r="E54" s="35" t="s">
        <v>553</v>
      </c>
      <c r="F54" s="36" t="s">
        <v>659</v>
      </c>
      <c r="G54" s="17" t="s">
        <v>660</v>
      </c>
    </row>
    <row r="55" spans="1:8" ht="15.75" customHeight="1" x14ac:dyDescent="0.25">
      <c r="A55" s="6">
        <v>54</v>
      </c>
      <c r="B55" t="s">
        <v>664</v>
      </c>
      <c r="C55" s="16">
        <v>350</v>
      </c>
      <c r="D55" s="16">
        <f t="shared" si="0"/>
        <v>402.49999999999994</v>
      </c>
      <c r="E55" s="35" t="s">
        <v>553</v>
      </c>
      <c r="F55" s="36" t="s">
        <v>659</v>
      </c>
      <c r="G55" s="17" t="s">
        <v>660</v>
      </c>
    </row>
    <row r="56" spans="1:8" ht="15.75" customHeight="1" x14ac:dyDescent="0.25">
      <c r="A56" s="6">
        <v>55</v>
      </c>
      <c r="B56" t="s">
        <v>665</v>
      </c>
      <c r="C56" s="16">
        <v>140</v>
      </c>
      <c r="D56" s="16">
        <f t="shared" si="0"/>
        <v>161</v>
      </c>
      <c r="E56" s="35" t="s">
        <v>666</v>
      </c>
      <c r="F56" s="36" t="s">
        <v>659</v>
      </c>
      <c r="G56" s="17" t="s">
        <v>660</v>
      </c>
    </row>
    <row r="57" spans="1:8" ht="15.75" customHeight="1" x14ac:dyDescent="0.25">
      <c r="A57" s="6">
        <v>56</v>
      </c>
      <c r="B57" t="s">
        <v>665</v>
      </c>
      <c r="C57" s="16">
        <v>550</v>
      </c>
      <c r="D57" s="16">
        <f t="shared" si="0"/>
        <v>632.5</v>
      </c>
      <c r="E57" s="35" t="s">
        <v>667</v>
      </c>
      <c r="F57" s="36" t="s">
        <v>659</v>
      </c>
      <c r="G57" s="17" t="s">
        <v>660</v>
      </c>
    </row>
    <row r="58" spans="1:8" ht="15.75" customHeight="1" x14ac:dyDescent="0.25">
      <c r="A58" s="6">
        <v>57</v>
      </c>
      <c r="B58" t="s">
        <v>668</v>
      </c>
      <c r="C58" s="16">
        <v>80</v>
      </c>
      <c r="D58" s="16">
        <f t="shared" si="0"/>
        <v>92</v>
      </c>
      <c r="E58" s="35" t="s">
        <v>669</v>
      </c>
      <c r="F58" s="36" t="s">
        <v>601</v>
      </c>
      <c r="G58" s="17" t="s">
        <v>660</v>
      </c>
    </row>
    <row r="59" spans="1:8" ht="15.75" customHeight="1" x14ac:dyDescent="0.25">
      <c r="A59" s="6">
        <v>58</v>
      </c>
      <c r="B59" t="s">
        <v>670</v>
      </c>
      <c r="C59" s="16">
        <v>80</v>
      </c>
      <c r="D59" s="16">
        <f t="shared" si="0"/>
        <v>92</v>
      </c>
      <c r="E59" s="35" t="s">
        <v>671</v>
      </c>
      <c r="F59" s="36" t="s">
        <v>601</v>
      </c>
      <c r="G59" s="17" t="s">
        <v>660</v>
      </c>
    </row>
    <row r="60" spans="1:8" ht="15.75" customHeight="1" x14ac:dyDescent="0.25">
      <c r="A60" s="6">
        <v>59</v>
      </c>
      <c r="B60" t="s">
        <v>672</v>
      </c>
      <c r="C60" s="16">
        <v>250</v>
      </c>
      <c r="D60" s="16">
        <f t="shared" si="0"/>
        <v>287.5</v>
      </c>
      <c r="E60" s="35" t="s">
        <v>673</v>
      </c>
      <c r="F60" s="36" t="s">
        <v>601</v>
      </c>
      <c r="G60" s="17" t="s">
        <v>660</v>
      </c>
    </row>
    <row r="61" spans="1:8" ht="15.75" customHeight="1" x14ac:dyDescent="0.25">
      <c r="A61" s="6">
        <v>60</v>
      </c>
      <c r="B61" t="s">
        <v>674</v>
      </c>
      <c r="C61" s="16">
        <v>250</v>
      </c>
      <c r="D61" s="16">
        <f t="shared" si="0"/>
        <v>287.5</v>
      </c>
      <c r="E61" s="35" t="s">
        <v>675</v>
      </c>
      <c r="F61" s="36" t="s">
        <v>676</v>
      </c>
      <c r="G61" s="17" t="s">
        <v>660</v>
      </c>
    </row>
    <row r="62" spans="1:8" ht="15.75" customHeight="1" x14ac:dyDescent="0.25">
      <c r="A62" s="6">
        <v>61</v>
      </c>
      <c r="B62" t="s">
        <v>677</v>
      </c>
      <c r="C62" s="16">
        <v>2140</v>
      </c>
      <c r="D62" s="16">
        <f t="shared" si="0"/>
        <v>2461</v>
      </c>
      <c r="E62" s="35" t="s">
        <v>678</v>
      </c>
      <c r="F62" s="36" t="s">
        <v>569</v>
      </c>
      <c r="G62" s="17" t="s">
        <v>660</v>
      </c>
    </row>
    <row r="63" spans="1:8" ht="15.75" customHeight="1" x14ac:dyDescent="0.25">
      <c r="A63" s="6">
        <v>62</v>
      </c>
      <c r="B63" t="s">
        <v>679</v>
      </c>
      <c r="C63" s="16">
        <v>140</v>
      </c>
      <c r="D63" s="16">
        <f t="shared" si="0"/>
        <v>161</v>
      </c>
      <c r="E63" s="35" t="s">
        <v>680</v>
      </c>
      <c r="F63" s="36" t="s">
        <v>681</v>
      </c>
      <c r="G63" s="17" t="s">
        <v>682</v>
      </c>
    </row>
    <row r="64" spans="1:8" ht="15.75" customHeight="1" x14ac:dyDescent="0.25">
      <c r="A64" s="6">
        <v>63</v>
      </c>
      <c r="B64" t="s">
        <v>683</v>
      </c>
      <c r="C64" s="16">
        <v>200</v>
      </c>
      <c r="D64" s="16">
        <f t="shared" si="0"/>
        <v>229.99999999999997</v>
      </c>
      <c r="E64" s="35" t="s">
        <v>684</v>
      </c>
      <c r="F64" s="36" t="s">
        <v>681</v>
      </c>
      <c r="G64" s="17" t="s">
        <v>682</v>
      </c>
      <c r="H64" s="42" t="s">
        <v>685</v>
      </c>
    </row>
    <row r="65" spans="1:7" ht="15.75" customHeight="1" x14ac:dyDescent="0.25">
      <c r="A65" s="6">
        <v>64</v>
      </c>
      <c r="B65" t="s">
        <v>686</v>
      </c>
      <c r="C65" s="16">
        <v>200</v>
      </c>
      <c r="D65" s="16">
        <f t="shared" si="0"/>
        <v>229.99999999999997</v>
      </c>
      <c r="E65" s="35" t="s">
        <v>687</v>
      </c>
      <c r="F65" s="36" t="s">
        <v>681</v>
      </c>
      <c r="G65" s="17" t="s">
        <v>682</v>
      </c>
    </row>
    <row r="66" spans="1:7" ht="15.75" customHeight="1" x14ac:dyDescent="0.25">
      <c r="A66" s="6"/>
      <c r="E66" s="35"/>
      <c r="F66" s="15"/>
    </row>
    <row r="67" spans="1:7" ht="15.75" customHeight="1" x14ac:dyDescent="0.25">
      <c r="A67" s="6"/>
      <c r="E67" s="35"/>
      <c r="F67" s="15"/>
    </row>
    <row r="68" spans="1:7" ht="15.75" customHeight="1" x14ac:dyDescent="0.25">
      <c r="A68" s="6"/>
      <c r="E68" s="35"/>
      <c r="F68" s="15"/>
    </row>
    <row r="69" spans="1:7" ht="15.75" customHeight="1" x14ac:dyDescent="0.25">
      <c r="A69" s="6"/>
      <c r="E69" s="35"/>
      <c r="F69" s="15"/>
    </row>
    <row r="70" spans="1:7" ht="15.75" customHeight="1" x14ac:dyDescent="0.25">
      <c r="A70" s="6"/>
      <c r="E70" s="35"/>
      <c r="F70" s="15"/>
    </row>
    <row r="71" spans="1:7" ht="15.75" customHeight="1" x14ac:dyDescent="0.25">
      <c r="A71" s="6"/>
      <c r="E71" s="35"/>
      <c r="F71" s="15"/>
    </row>
    <row r="72" spans="1:7" ht="15.75" customHeight="1" x14ac:dyDescent="0.25">
      <c r="A72" s="6"/>
      <c r="E72" s="35"/>
      <c r="F72" s="15"/>
    </row>
    <row r="73" spans="1:7" ht="15.75" customHeight="1" x14ac:dyDescent="0.25">
      <c r="A73" s="6"/>
      <c r="E73" s="35"/>
      <c r="F73" s="15"/>
    </row>
    <row r="74" spans="1:7" ht="15.75" customHeight="1" x14ac:dyDescent="0.25">
      <c r="A74" s="6"/>
      <c r="E74" s="35"/>
      <c r="F74" s="15"/>
    </row>
    <row r="75" spans="1:7" ht="15.75" customHeight="1" x14ac:dyDescent="0.25">
      <c r="A75" s="6"/>
      <c r="E75" s="35"/>
      <c r="F75" s="15"/>
    </row>
    <row r="76" spans="1:7" ht="15.75" customHeight="1" x14ac:dyDescent="0.25">
      <c r="A76" s="6"/>
      <c r="E76" s="35"/>
      <c r="F76" s="15"/>
    </row>
    <row r="77" spans="1:7" ht="15.75" customHeight="1" x14ac:dyDescent="0.25">
      <c r="A77" s="6"/>
      <c r="E77" s="35"/>
      <c r="F77" s="15"/>
    </row>
    <row r="78" spans="1:7" ht="15.75" customHeight="1" x14ac:dyDescent="0.25">
      <c r="A78" s="6"/>
      <c r="E78" s="35"/>
      <c r="F78" s="15"/>
    </row>
    <row r="79" spans="1:7" ht="15.75" customHeight="1" x14ac:dyDescent="0.25">
      <c r="A79" s="6"/>
      <c r="E79" s="35"/>
      <c r="F79" s="15"/>
    </row>
    <row r="80" spans="1:7" ht="15.75" customHeight="1" x14ac:dyDescent="0.25">
      <c r="A80" s="6"/>
      <c r="E80" s="35"/>
      <c r="F80" s="15"/>
    </row>
    <row r="81" spans="1:6" ht="15.75" customHeight="1" x14ac:dyDescent="0.25">
      <c r="A81" s="6"/>
      <c r="E81" s="35"/>
      <c r="F81" s="15"/>
    </row>
    <row r="82" spans="1:6" ht="15.75" customHeight="1" x14ac:dyDescent="0.25">
      <c r="A82" s="6"/>
      <c r="E82" s="35"/>
      <c r="F82" s="15"/>
    </row>
    <row r="83" spans="1:6" ht="15.75" customHeight="1" x14ac:dyDescent="0.25">
      <c r="A83" s="6"/>
      <c r="E83" s="35"/>
      <c r="F83" s="15"/>
    </row>
    <row r="84" spans="1:6" ht="15.75" customHeight="1" x14ac:dyDescent="0.25">
      <c r="A84" s="6"/>
      <c r="E84" s="35"/>
      <c r="F84" s="15"/>
    </row>
    <row r="85" spans="1:6" ht="15.75" customHeight="1" x14ac:dyDescent="0.25">
      <c r="A85" s="6"/>
      <c r="E85" s="35"/>
      <c r="F85" s="15"/>
    </row>
    <row r="86" spans="1:6" ht="15.75" customHeight="1" x14ac:dyDescent="0.25">
      <c r="A86" s="6"/>
      <c r="E86" s="35"/>
      <c r="F86" s="15"/>
    </row>
    <row r="87" spans="1:6" ht="15.75" customHeight="1" x14ac:dyDescent="0.25">
      <c r="A87" s="6"/>
      <c r="E87" s="35"/>
      <c r="F87" s="15"/>
    </row>
    <row r="88" spans="1:6" ht="15.75" customHeight="1" x14ac:dyDescent="0.25">
      <c r="A88" s="6"/>
      <c r="E88" s="35"/>
      <c r="F88" s="15"/>
    </row>
    <row r="89" spans="1:6" ht="15.75" customHeight="1" x14ac:dyDescent="0.25">
      <c r="A89" s="6"/>
      <c r="E89" s="35"/>
      <c r="F89" s="15"/>
    </row>
    <row r="90" spans="1:6" ht="15.75" customHeight="1" x14ac:dyDescent="0.25">
      <c r="A90" s="6"/>
      <c r="E90" s="35"/>
      <c r="F90" s="15"/>
    </row>
    <row r="91" spans="1:6" ht="15.75" customHeight="1" x14ac:dyDescent="0.25">
      <c r="A91" s="6"/>
      <c r="E91" s="35"/>
      <c r="F91" s="15"/>
    </row>
    <row r="92" spans="1:6" ht="15.75" customHeight="1" x14ac:dyDescent="0.25">
      <c r="A92" s="6"/>
      <c r="E92" s="35"/>
      <c r="F92" s="15"/>
    </row>
    <row r="93" spans="1:6" ht="15.75" customHeight="1" x14ac:dyDescent="0.25">
      <c r="A93" s="6"/>
      <c r="E93" s="35"/>
      <c r="F93" s="15"/>
    </row>
    <row r="94" spans="1:6" ht="15.75" customHeight="1" x14ac:dyDescent="0.25">
      <c r="A94" s="6"/>
      <c r="E94" s="35"/>
      <c r="F94" s="15"/>
    </row>
    <row r="95" spans="1:6" ht="15.75" customHeight="1" x14ac:dyDescent="0.25">
      <c r="A95" s="6"/>
      <c r="E95" s="35"/>
      <c r="F95" s="15"/>
    </row>
    <row r="96" spans="1:6" ht="15.75" customHeight="1" x14ac:dyDescent="0.25">
      <c r="A96" s="6"/>
      <c r="E96" s="35"/>
      <c r="F96" s="15"/>
    </row>
    <row r="97" spans="1:6" ht="15.75" customHeight="1" x14ac:dyDescent="0.25">
      <c r="A97" s="6"/>
      <c r="E97" s="35"/>
      <c r="F97" s="15"/>
    </row>
    <row r="98" spans="1:6" ht="15.75" customHeight="1" x14ac:dyDescent="0.25">
      <c r="A98" s="6"/>
      <c r="E98" s="35"/>
      <c r="F98" s="15"/>
    </row>
    <row r="99" spans="1:6" ht="15.75" customHeight="1" x14ac:dyDescent="0.25">
      <c r="A99" s="6"/>
      <c r="E99" s="35"/>
      <c r="F99" s="15"/>
    </row>
    <row r="100" spans="1:6" ht="15.75" customHeight="1" x14ac:dyDescent="0.25">
      <c r="A100" s="6"/>
      <c r="E100" s="35"/>
      <c r="F100" s="15"/>
    </row>
    <row r="101" spans="1:6" ht="15.75" customHeight="1" x14ac:dyDescent="0.25">
      <c r="A101" s="6"/>
      <c r="E101" s="35"/>
      <c r="F101" s="15"/>
    </row>
    <row r="102" spans="1:6" ht="15.75" customHeight="1" x14ac:dyDescent="0.25">
      <c r="A102" s="6"/>
      <c r="E102" s="35"/>
      <c r="F102" s="15"/>
    </row>
    <row r="103" spans="1:6" ht="15.75" customHeight="1" x14ac:dyDescent="0.25">
      <c r="A103" s="6"/>
      <c r="E103" s="35"/>
      <c r="F103" s="15"/>
    </row>
    <row r="104" spans="1:6" ht="15.75" customHeight="1" x14ac:dyDescent="0.25">
      <c r="A104" s="6"/>
      <c r="E104" s="35"/>
      <c r="F104" s="15"/>
    </row>
    <row r="105" spans="1:6" ht="15.75" customHeight="1" x14ac:dyDescent="0.25">
      <c r="A105" s="6"/>
      <c r="E105" s="35"/>
      <c r="F105" s="15"/>
    </row>
    <row r="106" spans="1:6" ht="15.75" customHeight="1" x14ac:dyDescent="0.25">
      <c r="A106" s="6"/>
      <c r="E106" s="35"/>
      <c r="F106" s="15"/>
    </row>
    <row r="107" spans="1:6" ht="15.75" customHeight="1" x14ac:dyDescent="0.25">
      <c r="A107" s="6"/>
      <c r="E107" s="35"/>
      <c r="F107" s="15"/>
    </row>
    <row r="108" spans="1:6" ht="15.75" customHeight="1" x14ac:dyDescent="0.25">
      <c r="A108" s="6"/>
      <c r="E108" s="35"/>
      <c r="F108" s="15"/>
    </row>
    <row r="109" spans="1:6" ht="15.75" customHeight="1" x14ac:dyDescent="0.25">
      <c r="A109" s="6"/>
      <c r="E109" s="35"/>
      <c r="F109" s="15"/>
    </row>
    <row r="110" spans="1:6" ht="15.75" customHeight="1" x14ac:dyDescent="0.25">
      <c r="A110" s="6"/>
      <c r="E110" s="35"/>
      <c r="F110" s="15"/>
    </row>
    <row r="111" spans="1:6" ht="15.75" customHeight="1" x14ac:dyDescent="0.25">
      <c r="A111" s="6"/>
      <c r="E111" s="35"/>
      <c r="F111" s="15"/>
    </row>
    <row r="112" spans="1:6" ht="15.75" customHeight="1" x14ac:dyDescent="0.25">
      <c r="A112" s="6"/>
      <c r="E112" s="35"/>
      <c r="F112" s="15"/>
    </row>
    <row r="113" spans="1:6" ht="15.75" customHeight="1" x14ac:dyDescent="0.25">
      <c r="A113" s="6"/>
      <c r="E113" s="35"/>
      <c r="F113" s="15"/>
    </row>
    <row r="114" spans="1:6" ht="15.75" customHeight="1" x14ac:dyDescent="0.25">
      <c r="A114" s="6"/>
      <c r="E114" s="35"/>
      <c r="F114" s="15"/>
    </row>
    <row r="115" spans="1:6" ht="15.75" customHeight="1" x14ac:dyDescent="0.25">
      <c r="A115" s="6"/>
      <c r="E115" s="35"/>
      <c r="F115" s="15"/>
    </row>
    <row r="116" spans="1:6" ht="15.75" customHeight="1" x14ac:dyDescent="0.25">
      <c r="A116" s="6"/>
      <c r="E116" s="35"/>
      <c r="F116" s="15"/>
    </row>
    <row r="117" spans="1:6" ht="15.75" customHeight="1" x14ac:dyDescent="0.25">
      <c r="A117" s="6"/>
      <c r="E117" s="35"/>
      <c r="F117" s="15"/>
    </row>
    <row r="118" spans="1:6" ht="15.75" customHeight="1" x14ac:dyDescent="0.25">
      <c r="A118" s="6"/>
      <c r="E118" s="35"/>
      <c r="F118" s="15"/>
    </row>
    <row r="119" spans="1:6" ht="15.75" customHeight="1" x14ac:dyDescent="0.25">
      <c r="A119" s="6"/>
      <c r="E119" s="35"/>
      <c r="F119" s="15"/>
    </row>
    <row r="120" spans="1:6" ht="15.75" customHeight="1" x14ac:dyDescent="0.25">
      <c r="A120" s="6"/>
      <c r="E120" s="35"/>
      <c r="F120" s="15"/>
    </row>
    <row r="121" spans="1:6" ht="15.75" customHeight="1" x14ac:dyDescent="0.25">
      <c r="A121" s="6"/>
      <c r="E121" s="35"/>
      <c r="F121" s="15"/>
    </row>
    <row r="122" spans="1:6" ht="15.75" customHeight="1" x14ac:dyDescent="0.25">
      <c r="A122" s="6"/>
      <c r="E122" s="35"/>
      <c r="F122" s="15"/>
    </row>
    <row r="123" spans="1:6" ht="15.75" customHeight="1" x14ac:dyDescent="0.25">
      <c r="A123" s="6"/>
      <c r="E123" s="35"/>
      <c r="F123" s="15"/>
    </row>
    <row r="124" spans="1:6" ht="15.75" customHeight="1" x14ac:dyDescent="0.25">
      <c r="A124" s="6"/>
      <c r="E124" s="35"/>
      <c r="F124" s="15"/>
    </row>
    <row r="125" spans="1:6" ht="15.75" customHeight="1" x14ac:dyDescent="0.25">
      <c r="A125" s="6"/>
      <c r="E125" s="35"/>
      <c r="F125" s="15"/>
    </row>
    <row r="126" spans="1:6" ht="15.75" customHeight="1" x14ac:dyDescent="0.25">
      <c r="A126" s="6"/>
      <c r="E126" s="35"/>
      <c r="F126" s="15"/>
    </row>
    <row r="127" spans="1:6" ht="15.75" customHeight="1" x14ac:dyDescent="0.25">
      <c r="A127" s="6"/>
      <c r="E127" s="35"/>
      <c r="F127" s="15"/>
    </row>
    <row r="128" spans="1:6" ht="15.75" customHeight="1" x14ac:dyDescent="0.25">
      <c r="A128" s="6"/>
      <c r="E128" s="35"/>
      <c r="F128" s="15"/>
    </row>
    <row r="129" spans="1:6" ht="15.75" customHeight="1" x14ac:dyDescent="0.25">
      <c r="A129" s="6"/>
      <c r="E129" s="35"/>
      <c r="F129" s="15"/>
    </row>
    <row r="130" spans="1:6" ht="15.75" customHeight="1" x14ac:dyDescent="0.25">
      <c r="A130" s="6"/>
      <c r="E130" s="35"/>
      <c r="F130" s="15"/>
    </row>
    <row r="131" spans="1:6" ht="15.75" customHeight="1" x14ac:dyDescent="0.25">
      <c r="A131" s="6"/>
      <c r="E131" s="35"/>
      <c r="F131" s="15"/>
    </row>
    <row r="132" spans="1:6" ht="15.75" customHeight="1" x14ac:dyDescent="0.25">
      <c r="A132" s="6"/>
      <c r="E132" s="35"/>
      <c r="F132" s="15"/>
    </row>
    <row r="133" spans="1:6" ht="15.75" customHeight="1" x14ac:dyDescent="0.25">
      <c r="A133" s="6"/>
      <c r="E133" s="35"/>
      <c r="F133" s="15"/>
    </row>
    <row r="134" spans="1:6" ht="15.75" customHeight="1" x14ac:dyDescent="0.25">
      <c r="A134" s="6"/>
      <c r="E134" s="35"/>
      <c r="F134" s="15"/>
    </row>
    <row r="135" spans="1:6" ht="15.75" customHeight="1" x14ac:dyDescent="0.25">
      <c r="A135" s="6"/>
      <c r="E135" s="35"/>
      <c r="F135" s="15"/>
    </row>
    <row r="136" spans="1:6" ht="15.75" customHeight="1" x14ac:dyDescent="0.25">
      <c r="A136" s="6"/>
      <c r="E136" s="35"/>
      <c r="F136" s="15"/>
    </row>
    <row r="137" spans="1:6" ht="15.75" customHeight="1" x14ac:dyDescent="0.25">
      <c r="A137" s="6"/>
      <c r="E137" s="35"/>
      <c r="F137" s="15"/>
    </row>
    <row r="138" spans="1:6" ht="15.75" customHeight="1" x14ac:dyDescent="0.25">
      <c r="A138" s="6"/>
      <c r="E138" s="35"/>
      <c r="F138" s="15"/>
    </row>
    <row r="139" spans="1:6" ht="15.75" customHeight="1" x14ac:dyDescent="0.25">
      <c r="A139" s="6"/>
      <c r="E139" s="35"/>
      <c r="F139" s="15"/>
    </row>
    <row r="140" spans="1:6" ht="15.75" customHeight="1" x14ac:dyDescent="0.25">
      <c r="A140" s="6"/>
      <c r="E140" s="35"/>
      <c r="F140" s="15"/>
    </row>
    <row r="141" spans="1:6" ht="15.75" customHeight="1" x14ac:dyDescent="0.25">
      <c r="A141" s="6"/>
      <c r="E141" s="35"/>
      <c r="F141" s="15"/>
    </row>
    <row r="142" spans="1:6" ht="15.75" customHeight="1" x14ac:dyDescent="0.25">
      <c r="A142" s="6"/>
      <c r="E142" s="35"/>
      <c r="F142" s="15"/>
    </row>
    <row r="143" spans="1:6" ht="15.75" customHeight="1" x14ac:dyDescent="0.25">
      <c r="A143" s="6"/>
      <c r="E143" s="35"/>
      <c r="F143" s="15"/>
    </row>
    <row r="144" spans="1:6" ht="15.75" customHeight="1" x14ac:dyDescent="0.25">
      <c r="A144" s="6"/>
      <c r="E144" s="35"/>
      <c r="F144" s="15"/>
    </row>
    <row r="145" spans="1:6" ht="15.75" customHeight="1" x14ac:dyDescent="0.25">
      <c r="A145" s="6"/>
      <c r="E145" s="35"/>
      <c r="F145" s="15"/>
    </row>
    <row r="146" spans="1:6" ht="15.75" customHeight="1" x14ac:dyDescent="0.25">
      <c r="A146" s="6"/>
      <c r="E146" s="35"/>
      <c r="F146" s="15"/>
    </row>
    <row r="147" spans="1:6" ht="15.75" customHeight="1" x14ac:dyDescent="0.25">
      <c r="A147" s="6"/>
      <c r="E147" s="35"/>
      <c r="F147" s="15"/>
    </row>
    <row r="148" spans="1:6" ht="15.75" customHeight="1" x14ac:dyDescent="0.25">
      <c r="A148" s="6"/>
      <c r="E148" s="35"/>
      <c r="F148" s="15"/>
    </row>
    <row r="149" spans="1:6" ht="15.75" customHeight="1" x14ac:dyDescent="0.25">
      <c r="A149" s="6"/>
      <c r="E149" s="35"/>
      <c r="F149" s="15"/>
    </row>
    <row r="150" spans="1:6" ht="15.75" customHeight="1" x14ac:dyDescent="0.25">
      <c r="A150" s="6"/>
      <c r="E150" s="35"/>
      <c r="F150" s="15"/>
    </row>
    <row r="151" spans="1:6" ht="15.75" customHeight="1" x14ac:dyDescent="0.25">
      <c r="A151" s="6"/>
      <c r="E151" s="35"/>
      <c r="F151" s="15"/>
    </row>
    <row r="152" spans="1:6" ht="15.75" customHeight="1" x14ac:dyDescent="0.25">
      <c r="A152" s="6"/>
      <c r="E152" s="35"/>
      <c r="F152" s="15"/>
    </row>
    <row r="153" spans="1:6" ht="15.75" customHeight="1" x14ac:dyDescent="0.25">
      <c r="A153" s="6"/>
      <c r="E153" s="35"/>
      <c r="F153" s="15"/>
    </row>
    <row r="154" spans="1:6" ht="15.75" customHeight="1" x14ac:dyDescent="0.25">
      <c r="A154" s="6"/>
      <c r="E154" s="35"/>
      <c r="F154" s="15"/>
    </row>
    <row r="155" spans="1:6" ht="15.75" customHeight="1" x14ac:dyDescent="0.25">
      <c r="A155" s="6"/>
      <c r="E155" s="35"/>
      <c r="F155" s="15"/>
    </row>
    <row r="156" spans="1:6" ht="15.75" customHeight="1" x14ac:dyDescent="0.25">
      <c r="A156" s="6"/>
      <c r="E156" s="35"/>
      <c r="F156" s="15"/>
    </row>
    <row r="157" spans="1:6" ht="15.75" customHeight="1" x14ac:dyDescent="0.25">
      <c r="A157" s="6"/>
      <c r="E157" s="35"/>
      <c r="F157" s="15"/>
    </row>
    <row r="158" spans="1:6" ht="15.75" customHeight="1" x14ac:dyDescent="0.25">
      <c r="A158" s="6"/>
      <c r="E158" s="35"/>
      <c r="F158" s="15"/>
    </row>
    <row r="159" spans="1:6" ht="15.75" customHeight="1" x14ac:dyDescent="0.25">
      <c r="A159" s="6"/>
      <c r="E159" s="35"/>
      <c r="F159" s="15"/>
    </row>
    <row r="160" spans="1:6" ht="15.75" customHeight="1" x14ac:dyDescent="0.25">
      <c r="A160" s="6"/>
      <c r="E160" s="35"/>
      <c r="F160" s="15"/>
    </row>
    <row r="161" spans="1:6" ht="15.75" customHeight="1" x14ac:dyDescent="0.25">
      <c r="A161" s="6"/>
      <c r="E161" s="35"/>
      <c r="F161" s="15"/>
    </row>
    <row r="162" spans="1:6" ht="15.75" customHeight="1" x14ac:dyDescent="0.25">
      <c r="A162" s="6"/>
      <c r="E162" s="35"/>
      <c r="F162" s="15"/>
    </row>
    <row r="163" spans="1:6" ht="15.75" customHeight="1" x14ac:dyDescent="0.25">
      <c r="A163" s="6"/>
      <c r="E163" s="35"/>
      <c r="F163" s="15"/>
    </row>
    <row r="164" spans="1:6" ht="15.75" customHeight="1" x14ac:dyDescent="0.25">
      <c r="A164" s="6"/>
      <c r="E164" s="35"/>
      <c r="F164" s="15"/>
    </row>
    <row r="165" spans="1:6" ht="15.75" customHeight="1" x14ac:dyDescent="0.25">
      <c r="A165" s="6"/>
      <c r="E165" s="35"/>
      <c r="F165" s="15"/>
    </row>
    <row r="166" spans="1:6" ht="15.75" customHeight="1" x14ac:dyDescent="0.25">
      <c r="A166" s="6"/>
      <c r="E166" s="35"/>
      <c r="F166" s="15"/>
    </row>
    <row r="167" spans="1:6" ht="15.75" customHeight="1" x14ac:dyDescent="0.25">
      <c r="A167" s="6"/>
      <c r="E167" s="35"/>
      <c r="F167" s="15"/>
    </row>
    <row r="168" spans="1:6" ht="15.75" customHeight="1" x14ac:dyDescent="0.25">
      <c r="A168" s="6"/>
      <c r="E168" s="35"/>
      <c r="F168" s="15"/>
    </row>
    <row r="169" spans="1:6" ht="15.75" customHeight="1" x14ac:dyDescent="0.25">
      <c r="A169" s="6"/>
      <c r="E169" s="35"/>
      <c r="F169" s="15"/>
    </row>
    <row r="170" spans="1:6" ht="15.75" customHeight="1" x14ac:dyDescent="0.25">
      <c r="A170" s="6"/>
      <c r="E170" s="35"/>
      <c r="F170" s="15"/>
    </row>
    <row r="171" spans="1:6" ht="15.75" customHeight="1" x14ac:dyDescent="0.25">
      <c r="A171" s="6"/>
      <c r="E171" s="35"/>
      <c r="F171" s="15"/>
    </row>
    <row r="172" spans="1:6" ht="15.75" customHeight="1" x14ac:dyDescent="0.25">
      <c r="A172" s="6"/>
      <c r="E172" s="35"/>
      <c r="F172" s="15"/>
    </row>
    <row r="173" spans="1:6" ht="15.75" customHeight="1" x14ac:dyDescent="0.25">
      <c r="A173" s="6"/>
      <c r="E173" s="35"/>
      <c r="F173" s="15"/>
    </row>
    <row r="174" spans="1:6" ht="15.75" customHeight="1" x14ac:dyDescent="0.25">
      <c r="A174" s="6"/>
      <c r="E174" s="35"/>
      <c r="F174" s="15"/>
    </row>
    <row r="175" spans="1:6" ht="15.75" customHeight="1" x14ac:dyDescent="0.25">
      <c r="A175" s="6"/>
      <c r="E175" s="35"/>
      <c r="F175" s="15"/>
    </row>
    <row r="176" spans="1:6" ht="15.75" customHeight="1" x14ac:dyDescent="0.25">
      <c r="A176" s="6"/>
      <c r="E176" s="35"/>
      <c r="F176" s="15"/>
    </row>
    <row r="177" spans="1:6" ht="15.75" customHeight="1" x14ac:dyDescent="0.25">
      <c r="A177" s="6"/>
      <c r="E177" s="35"/>
      <c r="F177" s="15"/>
    </row>
    <row r="178" spans="1:6" ht="15.75" customHeight="1" x14ac:dyDescent="0.25">
      <c r="A178" s="6"/>
      <c r="E178" s="35"/>
      <c r="F178" s="15"/>
    </row>
    <row r="179" spans="1:6" ht="15.75" customHeight="1" x14ac:dyDescent="0.25">
      <c r="A179" s="6"/>
      <c r="E179" s="35"/>
      <c r="F179" s="15"/>
    </row>
    <row r="180" spans="1:6" ht="15.75" customHeight="1" x14ac:dyDescent="0.25">
      <c r="A180" s="6"/>
      <c r="E180" s="35"/>
      <c r="F180" s="15"/>
    </row>
    <row r="181" spans="1:6" ht="15.75" customHeight="1" x14ac:dyDescent="0.25">
      <c r="A181" s="6"/>
      <c r="E181" s="35"/>
      <c r="F181" s="15"/>
    </row>
    <row r="182" spans="1:6" ht="15.75" customHeight="1" x14ac:dyDescent="0.25">
      <c r="A182" s="6"/>
      <c r="E182" s="35"/>
      <c r="F182" s="15"/>
    </row>
    <row r="183" spans="1:6" ht="15.75" customHeight="1" x14ac:dyDescent="0.25">
      <c r="A183" s="6"/>
      <c r="E183" s="35"/>
      <c r="F183" s="15"/>
    </row>
    <row r="184" spans="1:6" ht="15.75" customHeight="1" x14ac:dyDescent="0.25">
      <c r="A184" s="6"/>
      <c r="E184" s="35"/>
      <c r="F184" s="15"/>
    </row>
    <row r="185" spans="1:6" ht="15.75" customHeight="1" x14ac:dyDescent="0.25">
      <c r="A185" s="6"/>
      <c r="E185" s="35"/>
      <c r="F185" s="15"/>
    </row>
    <row r="186" spans="1:6" ht="15.75" customHeight="1" x14ac:dyDescent="0.25">
      <c r="A186" s="6"/>
      <c r="E186" s="35"/>
      <c r="F186" s="15"/>
    </row>
    <row r="187" spans="1:6" ht="15.75" customHeight="1" x14ac:dyDescent="0.25">
      <c r="A187" s="6"/>
      <c r="E187" s="35"/>
      <c r="F187" s="15"/>
    </row>
    <row r="188" spans="1:6" ht="15.75" customHeight="1" x14ac:dyDescent="0.25">
      <c r="A188" s="6"/>
      <c r="E188" s="35"/>
      <c r="F188" s="15"/>
    </row>
    <row r="189" spans="1:6" ht="15.75" customHeight="1" x14ac:dyDescent="0.25">
      <c r="A189" s="6"/>
      <c r="E189" s="35"/>
      <c r="F189" s="15"/>
    </row>
    <row r="190" spans="1:6" ht="15.75" customHeight="1" x14ac:dyDescent="0.25">
      <c r="A190" s="6"/>
      <c r="E190" s="35"/>
      <c r="F190" s="15"/>
    </row>
    <row r="191" spans="1:6" ht="15.75" customHeight="1" x14ac:dyDescent="0.25">
      <c r="A191" s="6"/>
      <c r="E191" s="35"/>
      <c r="F191" s="15"/>
    </row>
    <row r="192" spans="1:6" ht="15.75" customHeight="1" x14ac:dyDescent="0.25">
      <c r="A192" s="6"/>
      <c r="E192" s="35"/>
      <c r="F192" s="15"/>
    </row>
    <row r="193" spans="1:6" ht="15.75" customHeight="1" x14ac:dyDescent="0.25">
      <c r="A193" s="6"/>
      <c r="E193" s="35"/>
      <c r="F193" s="15"/>
    </row>
    <row r="194" spans="1:6" ht="15.75" customHeight="1" x14ac:dyDescent="0.25">
      <c r="A194" s="6"/>
      <c r="E194" s="35"/>
      <c r="F194" s="15"/>
    </row>
    <row r="195" spans="1:6" ht="15.75" customHeight="1" x14ac:dyDescent="0.25">
      <c r="A195" s="6"/>
      <c r="E195" s="35"/>
      <c r="F195" s="15"/>
    </row>
    <row r="196" spans="1:6" ht="15.75" customHeight="1" x14ac:dyDescent="0.25">
      <c r="A196" s="6"/>
      <c r="E196" s="35"/>
      <c r="F196" s="15"/>
    </row>
    <row r="197" spans="1:6" ht="15.75" customHeight="1" x14ac:dyDescent="0.25">
      <c r="A197" s="6"/>
      <c r="E197" s="35"/>
      <c r="F197" s="15"/>
    </row>
    <row r="198" spans="1:6" ht="15.75" customHeight="1" x14ac:dyDescent="0.25">
      <c r="A198" s="6"/>
      <c r="E198" s="35"/>
      <c r="F198" s="15"/>
    </row>
    <row r="199" spans="1:6" ht="15.75" customHeight="1" x14ac:dyDescent="0.25">
      <c r="A199" s="6"/>
      <c r="E199" s="35"/>
      <c r="F199" s="15"/>
    </row>
    <row r="200" spans="1:6" ht="15.75" customHeight="1" x14ac:dyDescent="0.25">
      <c r="A200" s="6"/>
      <c r="E200" s="35"/>
      <c r="F200" s="15"/>
    </row>
    <row r="201" spans="1:6" ht="15.75" customHeight="1" x14ac:dyDescent="0.25">
      <c r="A201" s="6"/>
      <c r="E201" s="35"/>
      <c r="F201" s="15"/>
    </row>
    <row r="202" spans="1:6" ht="15.75" customHeight="1" x14ac:dyDescent="0.25">
      <c r="A202" s="6"/>
      <c r="E202" s="35"/>
      <c r="F202" s="15"/>
    </row>
    <row r="203" spans="1:6" ht="15.75" customHeight="1" x14ac:dyDescent="0.25">
      <c r="A203" s="6"/>
      <c r="E203" s="35"/>
      <c r="F203" s="15"/>
    </row>
    <row r="204" spans="1:6" ht="15.75" customHeight="1" x14ac:dyDescent="0.25">
      <c r="A204" s="6"/>
      <c r="E204" s="35"/>
      <c r="F204" s="15"/>
    </row>
    <row r="205" spans="1:6" ht="15.75" customHeight="1" x14ac:dyDescent="0.25">
      <c r="A205" s="6"/>
      <c r="E205" s="35"/>
      <c r="F205" s="15"/>
    </row>
    <row r="206" spans="1:6" ht="15.75" customHeight="1" x14ac:dyDescent="0.25">
      <c r="A206" s="6"/>
      <c r="E206" s="35"/>
      <c r="F206" s="15"/>
    </row>
    <row r="207" spans="1:6" ht="15.75" customHeight="1" x14ac:dyDescent="0.25">
      <c r="A207" s="6"/>
      <c r="E207" s="35"/>
      <c r="F207" s="15"/>
    </row>
    <row r="208" spans="1:6" ht="15.75" customHeight="1" x14ac:dyDescent="0.25">
      <c r="A208" s="6"/>
      <c r="E208" s="35"/>
      <c r="F208" s="15"/>
    </row>
    <row r="209" spans="1:6" ht="15.75" customHeight="1" x14ac:dyDescent="0.25">
      <c r="A209" s="6"/>
      <c r="E209" s="35"/>
      <c r="F209" s="15"/>
    </row>
    <row r="210" spans="1:6" ht="15.75" customHeight="1" x14ac:dyDescent="0.25">
      <c r="A210" s="6"/>
      <c r="E210" s="35"/>
      <c r="F210" s="15"/>
    </row>
    <row r="211" spans="1:6" ht="15.75" customHeight="1" x14ac:dyDescent="0.25">
      <c r="A211" s="6"/>
      <c r="E211" s="35"/>
      <c r="F211" s="15"/>
    </row>
    <row r="212" spans="1:6" ht="15.75" customHeight="1" x14ac:dyDescent="0.25">
      <c r="A212" s="6"/>
      <c r="E212" s="35"/>
      <c r="F212" s="15"/>
    </row>
    <row r="213" spans="1:6" ht="15.75" customHeight="1" x14ac:dyDescent="0.25">
      <c r="A213" s="6"/>
      <c r="E213" s="35"/>
      <c r="F213" s="15"/>
    </row>
    <row r="214" spans="1:6" ht="15.75" customHeight="1" x14ac:dyDescent="0.25">
      <c r="A214" s="6"/>
      <c r="E214" s="35"/>
      <c r="F214" s="15"/>
    </row>
    <row r="215" spans="1:6" ht="15.75" customHeight="1" x14ac:dyDescent="0.25">
      <c r="A215" s="6"/>
      <c r="E215" s="35"/>
      <c r="F215" s="15"/>
    </row>
    <row r="216" spans="1:6" ht="15.75" customHeight="1" x14ac:dyDescent="0.25">
      <c r="A216" s="6"/>
      <c r="E216" s="35"/>
      <c r="F216" s="15"/>
    </row>
    <row r="217" spans="1:6" ht="15.75" customHeight="1" x14ac:dyDescent="0.25">
      <c r="A217" s="6"/>
      <c r="E217" s="35"/>
      <c r="F217" s="15"/>
    </row>
    <row r="218" spans="1:6" ht="15.75" customHeight="1" x14ac:dyDescent="0.25">
      <c r="A218" s="6"/>
      <c r="E218" s="35"/>
      <c r="F218" s="15"/>
    </row>
    <row r="219" spans="1:6" ht="15.75" customHeight="1" x14ac:dyDescent="0.25">
      <c r="A219" s="6"/>
      <c r="E219" s="35"/>
      <c r="F219" s="15"/>
    </row>
    <row r="220" spans="1:6" ht="15.75" customHeight="1" x14ac:dyDescent="0.25">
      <c r="A220" s="6"/>
      <c r="E220" s="35"/>
      <c r="F220" s="15"/>
    </row>
    <row r="221" spans="1:6" ht="15.75" customHeight="1" x14ac:dyDescent="0.25">
      <c r="A221" s="6"/>
      <c r="E221" s="35"/>
      <c r="F221" s="15"/>
    </row>
    <row r="222" spans="1:6" ht="15.75" customHeight="1" x14ac:dyDescent="0.25">
      <c r="A222" s="6"/>
      <c r="E222" s="35"/>
      <c r="F222" s="15"/>
    </row>
    <row r="223" spans="1:6" ht="15.75" customHeight="1" x14ac:dyDescent="0.25">
      <c r="A223" s="6"/>
      <c r="E223" s="35"/>
      <c r="F223" s="15"/>
    </row>
    <row r="224" spans="1:6" ht="15.75" customHeight="1" x14ac:dyDescent="0.25">
      <c r="A224" s="6"/>
      <c r="E224" s="35"/>
      <c r="F224" s="15"/>
    </row>
    <row r="225" spans="1:6" ht="15.75" customHeight="1" x14ac:dyDescent="0.25">
      <c r="A225" s="6"/>
      <c r="E225" s="35"/>
      <c r="F225" s="15"/>
    </row>
    <row r="226" spans="1:6" ht="15.75" customHeight="1" x14ac:dyDescent="0.25">
      <c r="A226" s="6"/>
      <c r="E226" s="35"/>
      <c r="F226" s="15"/>
    </row>
    <row r="227" spans="1:6" ht="15.75" customHeight="1" x14ac:dyDescent="0.25">
      <c r="A227" s="6"/>
      <c r="E227" s="35"/>
      <c r="F227" s="15"/>
    </row>
    <row r="228" spans="1:6" ht="15.75" customHeight="1" x14ac:dyDescent="0.25">
      <c r="A228" s="6"/>
      <c r="E228" s="35"/>
      <c r="F228" s="15"/>
    </row>
    <row r="229" spans="1:6" ht="15.75" customHeight="1" x14ac:dyDescent="0.25">
      <c r="A229" s="6"/>
      <c r="E229" s="35"/>
      <c r="F229" s="15"/>
    </row>
    <row r="230" spans="1:6" ht="15.75" customHeight="1" x14ac:dyDescent="0.25">
      <c r="A230" s="6"/>
      <c r="E230" s="35"/>
      <c r="F230" s="15"/>
    </row>
    <row r="231" spans="1:6" ht="15.75" customHeight="1" x14ac:dyDescent="0.25">
      <c r="A231" s="6"/>
      <c r="E231" s="35"/>
      <c r="F231" s="15"/>
    </row>
    <row r="232" spans="1:6" ht="15.75" customHeight="1" x14ac:dyDescent="0.25">
      <c r="A232" s="6"/>
      <c r="E232" s="35"/>
      <c r="F232" s="15"/>
    </row>
    <row r="233" spans="1:6" ht="15.75" customHeight="1" x14ac:dyDescent="0.25">
      <c r="A233" s="6"/>
      <c r="E233" s="35"/>
      <c r="F233" s="15"/>
    </row>
    <row r="234" spans="1:6" ht="15.75" customHeight="1" x14ac:dyDescent="0.25">
      <c r="A234" s="6"/>
      <c r="E234" s="35"/>
      <c r="F234" s="15"/>
    </row>
    <row r="235" spans="1:6" ht="15.75" customHeight="1" x14ac:dyDescent="0.25">
      <c r="A235" s="6"/>
      <c r="E235" s="35"/>
      <c r="F235" s="15"/>
    </row>
    <row r="236" spans="1:6" ht="15.75" customHeight="1" x14ac:dyDescent="0.25">
      <c r="A236" s="6"/>
      <c r="E236" s="35"/>
      <c r="F236" s="15"/>
    </row>
    <row r="237" spans="1:6" ht="15.75" customHeight="1" x14ac:dyDescent="0.25">
      <c r="A237" s="6"/>
      <c r="E237" s="35"/>
      <c r="F237" s="15"/>
    </row>
    <row r="238" spans="1:6" ht="15.75" customHeight="1" x14ac:dyDescent="0.25">
      <c r="A238" s="6"/>
      <c r="E238" s="35"/>
      <c r="F238" s="15"/>
    </row>
    <row r="239" spans="1:6" ht="15.75" customHeight="1" x14ac:dyDescent="0.25">
      <c r="A239" s="6"/>
      <c r="E239" s="35"/>
      <c r="F239" s="15"/>
    </row>
    <row r="240" spans="1:6" ht="15.75" customHeight="1" x14ac:dyDescent="0.25">
      <c r="A240" s="6"/>
      <c r="E240" s="35"/>
      <c r="F240" s="15"/>
    </row>
    <row r="241" spans="1:6" ht="15.75" customHeight="1" x14ac:dyDescent="0.25">
      <c r="A241" s="6"/>
      <c r="E241" s="35"/>
      <c r="F241" s="15"/>
    </row>
    <row r="242" spans="1:6" ht="15.75" customHeight="1" x14ac:dyDescent="0.25">
      <c r="A242" s="6"/>
      <c r="E242" s="35"/>
      <c r="F242" s="15"/>
    </row>
    <row r="243" spans="1:6" ht="15.75" customHeight="1" x14ac:dyDescent="0.25">
      <c r="A243" s="6"/>
      <c r="E243" s="35"/>
      <c r="F243" s="15"/>
    </row>
    <row r="244" spans="1:6" ht="15.75" customHeight="1" x14ac:dyDescent="0.25">
      <c r="A244" s="6"/>
      <c r="E244" s="35"/>
      <c r="F244" s="15"/>
    </row>
    <row r="245" spans="1:6" ht="15.75" customHeight="1" x14ac:dyDescent="0.25">
      <c r="A245" s="6"/>
      <c r="E245" s="35"/>
      <c r="F245" s="15"/>
    </row>
    <row r="246" spans="1:6" ht="15.75" customHeight="1" x14ac:dyDescent="0.25">
      <c r="A246" s="6"/>
      <c r="E246" s="35"/>
      <c r="F246" s="15"/>
    </row>
    <row r="247" spans="1:6" ht="15.75" customHeight="1" x14ac:dyDescent="0.25">
      <c r="A247" s="6"/>
      <c r="E247" s="35"/>
      <c r="F247" s="15"/>
    </row>
    <row r="248" spans="1:6" ht="15.75" customHeight="1" x14ac:dyDescent="0.25">
      <c r="A248" s="6"/>
      <c r="E248" s="35"/>
      <c r="F248" s="15"/>
    </row>
    <row r="249" spans="1:6" ht="15.75" customHeight="1" x14ac:dyDescent="0.25">
      <c r="A249" s="6"/>
      <c r="E249" s="35"/>
      <c r="F249" s="15"/>
    </row>
    <row r="250" spans="1:6" ht="15.75" customHeight="1" x14ac:dyDescent="0.25">
      <c r="A250" s="6"/>
      <c r="E250" s="35"/>
      <c r="F250" s="15"/>
    </row>
    <row r="251" spans="1:6" ht="15.75" customHeight="1" x14ac:dyDescent="0.25">
      <c r="A251" s="6"/>
      <c r="E251" s="35"/>
      <c r="F251" s="15"/>
    </row>
    <row r="252" spans="1:6" ht="15.75" customHeight="1" x14ac:dyDescent="0.25">
      <c r="A252" s="6"/>
      <c r="E252" s="35"/>
      <c r="F252" s="15"/>
    </row>
    <row r="253" spans="1:6" ht="15.75" customHeight="1" x14ac:dyDescent="0.25">
      <c r="A253" s="6"/>
      <c r="E253" s="35"/>
      <c r="F253" s="15"/>
    </row>
    <row r="254" spans="1:6" ht="15.75" customHeight="1" x14ac:dyDescent="0.25">
      <c r="A254" s="6"/>
      <c r="E254" s="35"/>
      <c r="F254" s="15"/>
    </row>
    <row r="255" spans="1:6" ht="15.75" customHeight="1" x14ac:dyDescent="0.25">
      <c r="A255" s="6"/>
      <c r="E255" s="35"/>
      <c r="F255" s="15"/>
    </row>
    <row r="256" spans="1:6" ht="15.75" customHeight="1" x14ac:dyDescent="0.25">
      <c r="A256" s="6"/>
      <c r="E256" s="35"/>
      <c r="F256" s="15"/>
    </row>
    <row r="257" spans="1:6" ht="15.75" customHeight="1" x14ac:dyDescent="0.25">
      <c r="A257" s="6"/>
      <c r="E257" s="35"/>
      <c r="F257" s="15"/>
    </row>
    <row r="258" spans="1:6" ht="15.75" customHeight="1" x14ac:dyDescent="0.25">
      <c r="A258" s="6"/>
      <c r="E258" s="35"/>
      <c r="F258" s="15"/>
    </row>
    <row r="259" spans="1:6" ht="15.75" customHeight="1" x14ac:dyDescent="0.25">
      <c r="A259" s="6"/>
      <c r="E259" s="35"/>
      <c r="F259" s="15"/>
    </row>
    <row r="260" spans="1:6" ht="15.75" customHeight="1" x14ac:dyDescent="0.25">
      <c r="A260" s="6"/>
      <c r="E260" s="35"/>
      <c r="F260" s="15"/>
    </row>
    <row r="261" spans="1:6" ht="15.75" customHeight="1" x14ac:dyDescent="0.25">
      <c r="A261" s="6"/>
      <c r="E261" s="35"/>
      <c r="F261" s="15"/>
    </row>
    <row r="262" spans="1:6" ht="15.75" customHeight="1" x14ac:dyDescent="0.25">
      <c r="A262" s="6"/>
      <c r="E262" s="35"/>
      <c r="F262" s="15"/>
    </row>
    <row r="263" spans="1:6" ht="15.75" customHeight="1" x14ac:dyDescent="0.25">
      <c r="A263" s="6"/>
      <c r="E263" s="35"/>
      <c r="F263" s="15"/>
    </row>
    <row r="264" spans="1:6" ht="15.75" customHeight="1" x14ac:dyDescent="0.25">
      <c r="A264" s="6"/>
      <c r="E264" s="35"/>
      <c r="F264" s="15"/>
    </row>
    <row r="265" spans="1:6" ht="15.75" customHeight="1" x14ac:dyDescent="0.25">
      <c r="A265" s="6"/>
      <c r="E265" s="35"/>
      <c r="F265" s="15"/>
    </row>
    <row r="266" spans="1:6" ht="15.75" customHeight="1" x14ac:dyDescent="0.25"/>
    <row r="267" spans="1:6" ht="15.75" customHeight="1" x14ac:dyDescent="0.25"/>
    <row r="268" spans="1:6" ht="15.75" customHeight="1" x14ac:dyDescent="0.25"/>
    <row r="269" spans="1:6" ht="15.75" customHeight="1" x14ac:dyDescent="0.25"/>
    <row r="270" spans="1:6" ht="15.75" customHeight="1" x14ac:dyDescent="0.25"/>
    <row r="271" spans="1:6" ht="15.75" customHeight="1" x14ac:dyDescent="0.25"/>
    <row r="272" spans="1: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G1"/>
  <pageMargins left="0.7" right="0.7" top="0.78740157499999996" bottom="0.78740157499999996"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AADB"/>
  </sheetPr>
  <dimension ref="A1:Z994"/>
  <sheetViews>
    <sheetView workbookViewId="0">
      <pane ySplit="1" topLeftCell="A2" activePane="bottomLeft" state="frozen"/>
      <selection pane="bottomLeft" activeCell="B3" sqref="B3"/>
    </sheetView>
  </sheetViews>
  <sheetFormatPr defaultColWidth="14.42578125" defaultRowHeight="15" customHeight="1" x14ac:dyDescent="0.25"/>
  <cols>
    <col min="1" max="1" width="10.5703125" customWidth="1"/>
    <col min="2" max="3" width="9.140625" customWidth="1"/>
    <col min="4" max="4" width="12.7109375" customWidth="1"/>
    <col min="5" max="5" width="32.7109375" customWidth="1"/>
    <col min="6" max="6" width="17.42578125" customWidth="1"/>
    <col min="7" max="7" width="14.140625" customWidth="1"/>
    <col min="8" max="8" width="22.5703125" customWidth="1"/>
    <col min="9" max="9" width="20" customWidth="1"/>
    <col min="10" max="10" width="12.28515625" customWidth="1"/>
    <col min="11" max="11" width="8.7109375" customWidth="1"/>
    <col min="12" max="12" width="8.140625" customWidth="1"/>
    <col min="13" max="13" width="10.42578125" customWidth="1"/>
    <col min="14" max="14" width="10.28515625" customWidth="1"/>
    <col min="15" max="15" width="5.7109375" customWidth="1"/>
    <col min="16" max="16" width="45.5703125" customWidth="1"/>
    <col min="17" max="17" width="26.7109375" customWidth="1"/>
    <col min="18" max="26" width="9.140625" customWidth="1"/>
  </cols>
  <sheetData>
    <row r="1" spans="1:26" x14ac:dyDescent="0.25">
      <c r="A1" s="44" t="s">
        <v>688</v>
      </c>
      <c r="B1" s="45" t="s">
        <v>689</v>
      </c>
      <c r="C1" s="46" t="s">
        <v>690</v>
      </c>
      <c r="D1" s="47" t="s">
        <v>691</v>
      </c>
      <c r="E1" s="48" t="s">
        <v>0</v>
      </c>
      <c r="F1" s="48" t="s">
        <v>1</v>
      </c>
      <c r="G1" s="48" t="s">
        <v>2</v>
      </c>
      <c r="H1" s="49" t="s">
        <v>692</v>
      </c>
      <c r="I1" s="50" t="s">
        <v>3</v>
      </c>
      <c r="J1" s="47" t="s">
        <v>4</v>
      </c>
      <c r="K1" s="48" t="s">
        <v>5</v>
      </c>
      <c r="L1" s="50" t="s">
        <v>6</v>
      </c>
      <c r="M1" s="50" t="s">
        <v>7</v>
      </c>
      <c r="N1" s="50" t="s">
        <v>693</v>
      </c>
      <c r="O1" s="51" t="s">
        <v>694</v>
      </c>
      <c r="P1" s="50" t="s">
        <v>695</v>
      </c>
      <c r="Q1" s="50" t="s">
        <v>547</v>
      </c>
      <c r="R1" s="5"/>
      <c r="S1" s="5"/>
      <c r="T1" s="5"/>
      <c r="U1" s="5"/>
      <c r="V1" s="5"/>
      <c r="W1" s="5"/>
      <c r="X1" s="5"/>
      <c r="Y1" s="5"/>
      <c r="Z1" s="5"/>
    </row>
    <row r="2" spans="1:26" x14ac:dyDescent="0.25">
      <c r="A2" s="52">
        <v>1</v>
      </c>
      <c r="B2" s="52" t="s">
        <v>696</v>
      </c>
      <c r="C2" s="52" t="s">
        <v>697</v>
      </c>
      <c r="D2" s="52">
        <v>1</v>
      </c>
      <c r="E2" s="15" t="s">
        <v>698</v>
      </c>
      <c r="F2" s="16">
        <v>823</v>
      </c>
      <c r="G2" s="16">
        <f t="shared" ref="G2:G18" si="0">F2*1.15</f>
        <v>946.44999999999993</v>
      </c>
      <c r="H2" s="53"/>
      <c r="I2" s="54" t="s">
        <v>699</v>
      </c>
      <c r="J2" s="52">
        <v>120001</v>
      </c>
      <c r="K2" s="15" t="s">
        <v>700</v>
      </c>
      <c r="L2" s="15">
        <v>91237</v>
      </c>
      <c r="M2" s="30">
        <f>VLOOKUP(L2,zdroj_vykony!$A$1:$E$1258,5,FALSE)</f>
        <v>823</v>
      </c>
      <c r="N2" s="16">
        <f>M2*'sazba bodu'!$B$3</f>
        <v>823</v>
      </c>
      <c r="O2" s="55"/>
      <c r="P2" s="15"/>
      <c r="Q2" s="15"/>
      <c r="R2" s="15"/>
      <c r="S2" s="15"/>
      <c r="T2" s="15"/>
      <c r="U2" s="15"/>
      <c r="V2" s="15"/>
      <c r="W2" s="15"/>
      <c r="X2" s="15"/>
      <c r="Y2" s="15"/>
      <c r="Z2" s="15"/>
    </row>
    <row r="3" spans="1:26" x14ac:dyDescent="0.25">
      <c r="A3" s="52">
        <v>2</v>
      </c>
      <c r="B3" s="52" t="s">
        <v>696</v>
      </c>
      <c r="C3" s="52" t="s">
        <v>697</v>
      </c>
      <c r="D3" s="52">
        <v>2</v>
      </c>
      <c r="E3" s="15" t="s">
        <v>701</v>
      </c>
      <c r="F3" s="16">
        <v>576</v>
      </c>
      <c r="G3" s="16">
        <f t="shared" si="0"/>
        <v>662.4</v>
      </c>
      <c r="H3" s="53"/>
      <c r="I3" s="54" t="s">
        <v>699</v>
      </c>
      <c r="J3" s="52">
        <v>120002</v>
      </c>
      <c r="K3" s="15" t="s">
        <v>702</v>
      </c>
      <c r="L3" s="15">
        <v>91235</v>
      </c>
      <c r="M3" s="30">
        <f>VLOOKUP(L3,zdroj_vykony!$A$1:$E$1258,5,FALSE)</f>
        <v>576</v>
      </c>
      <c r="N3" s="16">
        <f>M3*'sazba bodu'!$B$3</f>
        <v>576</v>
      </c>
      <c r="O3" s="55"/>
      <c r="P3" s="15"/>
      <c r="Q3" s="15"/>
      <c r="R3" s="15"/>
      <c r="S3" s="15"/>
      <c r="T3" s="15"/>
      <c r="U3" s="15"/>
      <c r="V3" s="15"/>
      <c r="W3" s="15"/>
      <c r="X3" s="15"/>
      <c r="Y3" s="15"/>
      <c r="Z3" s="15"/>
    </row>
    <row r="4" spans="1:26" x14ac:dyDescent="0.25">
      <c r="A4" s="52">
        <v>3</v>
      </c>
      <c r="B4" s="52" t="s">
        <v>696</v>
      </c>
      <c r="C4" s="52" t="s">
        <v>697</v>
      </c>
      <c r="D4" s="52">
        <v>3</v>
      </c>
      <c r="E4" s="15" t="s">
        <v>703</v>
      </c>
      <c r="F4" s="16">
        <v>576</v>
      </c>
      <c r="G4" s="16">
        <f t="shared" si="0"/>
        <v>662.4</v>
      </c>
      <c r="H4" s="53"/>
      <c r="I4" s="54" t="s">
        <v>699</v>
      </c>
      <c r="J4" s="52">
        <v>120003</v>
      </c>
      <c r="K4" s="15" t="s">
        <v>704</v>
      </c>
      <c r="L4" s="15">
        <v>91235</v>
      </c>
      <c r="M4" s="30">
        <f>VLOOKUP(L4,zdroj_vykony!$A$1:$E$1258,5,FALSE)</f>
        <v>576</v>
      </c>
      <c r="N4" s="16">
        <f>M4*'sazba bodu'!$B$3</f>
        <v>576</v>
      </c>
      <c r="O4" s="55"/>
      <c r="P4" s="15"/>
      <c r="Q4" s="15"/>
      <c r="R4" s="15"/>
      <c r="S4" s="15"/>
      <c r="T4" s="15"/>
      <c r="U4" s="15"/>
      <c r="V4" s="15"/>
      <c r="W4" s="15"/>
      <c r="X4" s="15"/>
      <c r="Y4" s="15"/>
      <c r="Z4" s="15"/>
    </row>
    <row r="5" spans="1:26" x14ac:dyDescent="0.25">
      <c r="A5" s="52">
        <v>299</v>
      </c>
      <c r="B5" s="52" t="s">
        <v>705</v>
      </c>
      <c r="C5" s="6" t="s">
        <v>697</v>
      </c>
      <c r="D5" s="52">
        <v>4</v>
      </c>
      <c r="E5" s="15" t="s">
        <v>706</v>
      </c>
      <c r="F5" s="16">
        <v>1050</v>
      </c>
      <c r="G5" s="16">
        <f t="shared" si="0"/>
        <v>1207.5</v>
      </c>
      <c r="H5" s="53"/>
      <c r="I5" s="54" t="s">
        <v>699</v>
      </c>
      <c r="J5" s="52">
        <v>120004</v>
      </c>
      <c r="K5" s="15" t="s">
        <v>707</v>
      </c>
      <c r="L5" s="56">
        <v>91439</v>
      </c>
      <c r="M5" s="18">
        <f>VLOOKUP(L5,zdroj_vykony!$A$1:$E$1265,5,FALSE)</f>
        <v>350</v>
      </c>
      <c r="N5" s="16">
        <f>O5*M5*'sazba bodu'!$B$2</f>
        <v>1050</v>
      </c>
      <c r="O5" s="57">
        <v>3</v>
      </c>
      <c r="P5" s="15"/>
      <c r="Q5" s="15"/>
      <c r="R5" s="15"/>
      <c r="S5" s="15"/>
      <c r="T5" s="15"/>
      <c r="U5" s="15"/>
      <c r="V5" s="15"/>
      <c r="W5" s="15"/>
      <c r="X5" s="15"/>
      <c r="Y5" s="15"/>
      <c r="Z5" s="15"/>
    </row>
    <row r="6" spans="1:26" x14ac:dyDescent="0.25">
      <c r="A6" s="52">
        <v>4</v>
      </c>
      <c r="B6" s="52" t="s">
        <v>696</v>
      </c>
      <c r="C6" s="52" t="s">
        <v>697</v>
      </c>
      <c r="D6" s="52">
        <v>5</v>
      </c>
      <c r="E6" s="15" t="s">
        <v>708</v>
      </c>
      <c r="F6" s="16">
        <v>823</v>
      </c>
      <c r="G6" s="16">
        <f t="shared" si="0"/>
        <v>946.44999999999993</v>
      </c>
      <c r="H6" s="53"/>
      <c r="I6" s="54" t="s">
        <v>699</v>
      </c>
      <c r="J6" s="52">
        <v>120005</v>
      </c>
      <c r="K6" s="15" t="s">
        <v>709</v>
      </c>
      <c r="L6" s="15">
        <v>91237</v>
      </c>
      <c r="M6" s="30">
        <f>VLOOKUP(L6,zdroj_vykony!$A$1:$E$1258,5,FALSE)</f>
        <v>823</v>
      </c>
      <c r="N6" s="16">
        <f>M6*'sazba bodu'!$B$3</f>
        <v>823</v>
      </c>
      <c r="O6" s="55"/>
      <c r="P6" s="15"/>
      <c r="Q6" s="15"/>
      <c r="R6" s="15"/>
      <c r="S6" s="15"/>
      <c r="T6" s="15"/>
      <c r="U6" s="15"/>
      <c r="V6" s="15"/>
      <c r="W6" s="15"/>
      <c r="X6" s="15"/>
      <c r="Y6" s="15"/>
      <c r="Z6" s="15"/>
    </row>
    <row r="7" spans="1:26" x14ac:dyDescent="0.25">
      <c r="A7" s="52">
        <v>5</v>
      </c>
      <c r="B7" s="52" t="s">
        <v>705</v>
      </c>
      <c r="C7" s="52" t="s">
        <v>697</v>
      </c>
      <c r="D7" s="52">
        <v>6</v>
      </c>
      <c r="E7" s="15" t="s">
        <v>710</v>
      </c>
      <c r="F7" s="16">
        <v>1038</v>
      </c>
      <c r="G7" s="16">
        <f t="shared" si="0"/>
        <v>1193.6999999999998</v>
      </c>
      <c r="H7" s="53"/>
      <c r="I7" s="54" t="s">
        <v>699</v>
      </c>
      <c r="J7" s="52">
        <v>120006</v>
      </c>
      <c r="K7" s="15" t="s">
        <v>711</v>
      </c>
      <c r="L7" s="15">
        <v>91197</v>
      </c>
      <c r="M7" s="30">
        <f>VLOOKUP(L7,zdroj_vykony!$A$1:$E$1258,5,FALSE)</f>
        <v>1038</v>
      </c>
      <c r="N7" s="16">
        <f>M7*'sazba bodu'!$B$3</f>
        <v>1038</v>
      </c>
      <c r="O7" s="55"/>
      <c r="P7" s="58" t="s">
        <v>712</v>
      </c>
      <c r="Q7" s="15"/>
      <c r="R7" s="15"/>
      <c r="S7" s="15"/>
      <c r="T7" s="15"/>
      <c r="U7" s="15"/>
      <c r="V7" s="15"/>
      <c r="W7" s="15"/>
      <c r="X7" s="15"/>
      <c r="Y7" s="15"/>
      <c r="Z7" s="15"/>
    </row>
    <row r="8" spans="1:26" x14ac:dyDescent="0.25">
      <c r="A8" s="52">
        <v>12</v>
      </c>
      <c r="B8" s="52" t="s">
        <v>713</v>
      </c>
      <c r="C8" s="52" t="s">
        <v>697</v>
      </c>
      <c r="D8" s="52">
        <v>7</v>
      </c>
      <c r="E8" s="15" t="s">
        <v>714</v>
      </c>
      <c r="F8" s="16">
        <v>854</v>
      </c>
      <c r="G8" s="16">
        <f t="shared" si="0"/>
        <v>982.09999999999991</v>
      </c>
      <c r="H8" s="53"/>
      <c r="I8" s="54" t="s">
        <v>699</v>
      </c>
      <c r="J8" s="52">
        <v>120007</v>
      </c>
      <c r="K8" s="15" t="s">
        <v>714</v>
      </c>
      <c r="L8" s="15">
        <v>91239</v>
      </c>
      <c r="M8" s="30">
        <f>VLOOKUP(L8,zdroj_vykony!$A$1:$E$1258,5,FALSE)</f>
        <v>854</v>
      </c>
      <c r="N8" s="16">
        <f>M8*'sazba bodu'!$B$3</f>
        <v>854</v>
      </c>
      <c r="O8" s="55"/>
      <c r="P8" s="15"/>
      <c r="Q8" s="15"/>
      <c r="R8" s="15"/>
      <c r="S8" s="15"/>
      <c r="T8" s="15"/>
      <c r="U8" s="15"/>
      <c r="V8" s="15"/>
      <c r="W8" s="15"/>
      <c r="X8" s="15"/>
      <c r="Y8" s="15"/>
      <c r="Z8" s="15"/>
    </row>
    <row r="9" spans="1:26" x14ac:dyDescent="0.25">
      <c r="A9" s="52">
        <v>6</v>
      </c>
      <c r="B9" s="52" t="s">
        <v>713</v>
      </c>
      <c r="C9" s="52" t="s">
        <v>697</v>
      </c>
      <c r="D9" s="52">
        <v>8</v>
      </c>
      <c r="E9" s="15" t="s">
        <v>715</v>
      </c>
      <c r="F9" s="16">
        <v>480</v>
      </c>
      <c r="G9" s="16">
        <f t="shared" si="0"/>
        <v>552</v>
      </c>
      <c r="H9" s="53"/>
      <c r="I9" s="54" t="s">
        <v>716</v>
      </c>
      <c r="J9" s="52">
        <v>130001</v>
      </c>
      <c r="K9" s="15" t="s">
        <v>717</v>
      </c>
      <c r="L9" s="15">
        <v>91177</v>
      </c>
      <c r="M9" s="30">
        <f>VLOOKUP(L9,zdroj_vykony!$A$1:$E$1258,5,FALSE)</f>
        <v>480</v>
      </c>
      <c r="N9" s="16">
        <f>M9*'sazba bodu'!$B$3</f>
        <v>480</v>
      </c>
      <c r="O9" s="55"/>
      <c r="P9" s="15"/>
      <c r="Q9" s="15"/>
      <c r="R9" s="15"/>
      <c r="S9" s="15"/>
      <c r="T9" s="15"/>
      <c r="U9" s="15"/>
      <c r="V9" s="15"/>
      <c r="W9" s="15"/>
      <c r="X9" s="15"/>
      <c r="Y9" s="15"/>
      <c r="Z9" s="15"/>
    </row>
    <row r="10" spans="1:26" x14ac:dyDescent="0.25">
      <c r="A10" s="52">
        <v>7</v>
      </c>
      <c r="B10" s="52" t="s">
        <v>713</v>
      </c>
      <c r="C10" s="52" t="s">
        <v>697</v>
      </c>
      <c r="D10" s="52">
        <v>9</v>
      </c>
      <c r="E10" s="15" t="s">
        <v>718</v>
      </c>
      <c r="F10" s="16">
        <v>480</v>
      </c>
      <c r="G10" s="16">
        <f t="shared" si="0"/>
        <v>552</v>
      </c>
      <c r="H10" s="53"/>
      <c r="I10" s="54" t="s">
        <v>716</v>
      </c>
      <c r="J10" s="52">
        <v>130002</v>
      </c>
      <c r="K10" s="15" t="s">
        <v>719</v>
      </c>
      <c r="L10" s="15">
        <v>91179</v>
      </c>
      <c r="M10" s="30">
        <f>VLOOKUP(L10,zdroj_vykony!$A$1:$E$1258,5,FALSE)</f>
        <v>480</v>
      </c>
      <c r="N10" s="16">
        <f>M10*'sazba bodu'!$B$3</f>
        <v>480</v>
      </c>
      <c r="O10" s="55"/>
      <c r="P10" s="15"/>
      <c r="Q10" s="15"/>
      <c r="R10" s="15"/>
      <c r="S10" s="15"/>
      <c r="T10" s="15"/>
      <c r="U10" s="15"/>
      <c r="V10" s="15"/>
      <c r="W10" s="15"/>
      <c r="X10" s="15"/>
      <c r="Y10" s="15"/>
      <c r="Z10" s="15"/>
    </row>
    <row r="11" spans="1:26" x14ac:dyDescent="0.25">
      <c r="A11" s="52">
        <v>8</v>
      </c>
      <c r="B11" s="52" t="s">
        <v>713</v>
      </c>
      <c r="C11" s="52" t="s">
        <v>697</v>
      </c>
      <c r="D11" s="52">
        <v>10</v>
      </c>
      <c r="E11" s="15" t="s">
        <v>720</v>
      </c>
      <c r="F11" s="16">
        <v>609</v>
      </c>
      <c r="G11" s="16">
        <f t="shared" si="0"/>
        <v>700.34999999999991</v>
      </c>
      <c r="H11" s="53"/>
      <c r="I11" s="54" t="s">
        <v>716</v>
      </c>
      <c r="J11" s="52">
        <v>130003</v>
      </c>
      <c r="K11" s="15" t="s">
        <v>721</v>
      </c>
      <c r="L11" s="15">
        <v>91181</v>
      </c>
      <c r="M11" s="30">
        <f>VLOOKUP(L11,zdroj_vykony!$A$1:$E$1258,5,FALSE)</f>
        <v>609</v>
      </c>
      <c r="N11" s="16">
        <f>M11*'sazba bodu'!$B$3</f>
        <v>609</v>
      </c>
      <c r="O11" s="55"/>
      <c r="P11" s="15"/>
      <c r="Q11" s="15"/>
      <c r="R11" s="15"/>
      <c r="S11" s="15"/>
      <c r="T11" s="15"/>
      <c r="U11" s="15"/>
      <c r="V11" s="15"/>
      <c r="W11" s="15"/>
      <c r="X11" s="15"/>
      <c r="Y11" s="15"/>
      <c r="Z11" s="15"/>
    </row>
    <row r="12" spans="1:26" x14ac:dyDescent="0.25">
      <c r="A12" s="52">
        <v>9</v>
      </c>
      <c r="B12" s="52" t="s">
        <v>713</v>
      </c>
      <c r="C12" s="52" t="s">
        <v>697</v>
      </c>
      <c r="D12" s="52">
        <v>11</v>
      </c>
      <c r="E12" s="15" t="s">
        <v>722</v>
      </c>
      <c r="F12" s="16">
        <v>480</v>
      </c>
      <c r="G12" s="16">
        <f t="shared" si="0"/>
        <v>552</v>
      </c>
      <c r="H12" s="53"/>
      <c r="I12" s="54" t="s">
        <v>716</v>
      </c>
      <c r="J12" s="52">
        <v>130004</v>
      </c>
      <c r="K12" s="15" t="s">
        <v>723</v>
      </c>
      <c r="L12" s="15">
        <v>91183</v>
      </c>
      <c r="M12" s="30">
        <f>VLOOKUP(L12,zdroj_vykony!$A$1:$E$1258,5,FALSE)</f>
        <v>480</v>
      </c>
      <c r="N12" s="16">
        <f>M12*'sazba bodu'!$B$3</f>
        <v>480</v>
      </c>
      <c r="O12" s="55"/>
      <c r="P12" s="15"/>
      <c r="Q12" s="15"/>
      <c r="R12" s="15"/>
      <c r="S12" s="15"/>
      <c r="T12" s="15"/>
      <c r="U12" s="15"/>
      <c r="V12" s="15"/>
      <c r="W12" s="15"/>
      <c r="X12" s="15"/>
      <c r="Y12" s="15"/>
      <c r="Z12" s="15"/>
    </row>
    <row r="13" spans="1:26" x14ac:dyDescent="0.25">
      <c r="A13" s="52">
        <v>10</v>
      </c>
      <c r="B13" s="52" t="s">
        <v>713</v>
      </c>
      <c r="C13" s="52" t="s">
        <v>697</v>
      </c>
      <c r="D13" s="52">
        <v>12</v>
      </c>
      <c r="E13" s="15" t="s">
        <v>724</v>
      </c>
      <c r="F13" s="16">
        <v>413</v>
      </c>
      <c r="G13" s="16">
        <f t="shared" si="0"/>
        <v>474.95</v>
      </c>
      <c r="H13" s="53"/>
      <c r="I13" s="54" t="s">
        <v>716</v>
      </c>
      <c r="J13" s="52">
        <v>130005</v>
      </c>
      <c r="K13" s="15" t="s">
        <v>725</v>
      </c>
      <c r="L13" s="15">
        <v>91185</v>
      </c>
      <c r="M13" s="30">
        <f>VLOOKUP(L13,zdroj_vykony!$A$1:$E$1258,5,FALSE)</f>
        <v>413</v>
      </c>
      <c r="N13" s="16">
        <f>M13*'sazba bodu'!$B$3</f>
        <v>413</v>
      </c>
      <c r="O13" s="55"/>
      <c r="P13" s="15"/>
      <c r="Q13" s="15"/>
      <c r="R13" s="15"/>
      <c r="S13" s="15"/>
      <c r="T13" s="15"/>
      <c r="U13" s="15"/>
      <c r="V13" s="15"/>
      <c r="W13" s="15"/>
      <c r="X13" s="15"/>
      <c r="Y13" s="15"/>
      <c r="Z13" s="15"/>
    </row>
    <row r="14" spans="1:26" x14ac:dyDescent="0.25">
      <c r="A14" s="52">
        <v>11</v>
      </c>
      <c r="B14" s="52" t="s">
        <v>713</v>
      </c>
      <c r="C14" s="52" t="s">
        <v>697</v>
      </c>
      <c r="D14" s="52">
        <v>13</v>
      </c>
      <c r="E14" s="15" t="s">
        <v>726</v>
      </c>
      <c r="F14" s="16">
        <v>413</v>
      </c>
      <c r="G14" s="16">
        <f t="shared" si="0"/>
        <v>474.95</v>
      </c>
      <c r="H14" s="53"/>
      <c r="I14" s="54" t="s">
        <v>716</v>
      </c>
      <c r="J14" s="52">
        <v>130006</v>
      </c>
      <c r="K14" s="15" t="s">
        <v>727</v>
      </c>
      <c r="L14" s="15">
        <v>91187</v>
      </c>
      <c r="M14" s="30">
        <f>VLOOKUP(L14,zdroj_vykony!$A$1:$E$1258,5,FALSE)</f>
        <v>413</v>
      </c>
      <c r="N14" s="16">
        <f>M14*'sazba bodu'!$B$3</f>
        <v>413</v>
      </c>
      <c r="O14" s="55"/>
      <c r="P14" s="15"/>
      <c r="Q14" s="15"/>
      <c r="R14" s="15"/>
      <c r="S14" s="15"/>
      <c r="T14" s="15"/>
      <c r="U14" s="15"/>
      <c r="V14" s="15"/>
      <c r="W14" s="15"/>
      <c r="X14" s="15"/>
      <c r="Y14" s="15"/>
      <c r="Z14" s="15"/>
    </row>
    <row r="15" spans="1:26" x14ac:dyDescent="0.25">
      <c r="A15" s="52">
        <v>13</v>
      </c>
      <c r="B15" s="52" t="s">
        <v>713</v>
      </c>
      <c r="C15" s="52" t="s">
        <v>697</v>
      </c>
      <c r="D15" s="52">
        <v>14</v>
      </c>
      <c r="E15" s="15" t="s">
        <v>728</v>
      </c>
      <c r="F15" s="16">
        <v>265</v>
      </c>
      <c r="G15" s="16">
        <f t="shared" si="0"/>
        <v>304.75</v>
      </c>
      <c r="H15" s="53"/>
      <c r="I15" s="54" t="s">
        <v>716</v>
      </c>
      <c r="J15" s="52">
        <v>130007</v>
      </c>
      <c r="K15" s="15" t="s">
        <v>729</v>
      </c>
      <c r="L15" s="15">
        <v>91485</v>
      </c>
      <c r="M15" s="30">
        <f>VLOOKUP(L15,zdroj_vykony!$A$1:$E$1258,5,FALSE)</f>
        <v>265</v>
      </c>
      <c r="N15" s="16">
        <f>M15*'sazba bodu'!$B$3</f>
        <v>265</v>
      </c>
      <c r="O15" s="55"/>
      <c r="P15" s="15"/>
      <c r="Q15" s="15"/>
      <c r="R15" s="15"/>
      <c r="S15" s="15"/>
      <c r="T15" s="15"/>
      <c r="U15" s="15"/>
      <c r="V15" s="15"/>
      <c r="W15" s="15"/>
      <c r="X15" s="15"/>
      <c r="Y15" s="15"/>
      <c r="Z15" s="15"/>
    </row>
    <row r="16" spans="1:26" x14ac:dyDescent="0.25">
      <c r="A16" s="52">
        <v>14</v>
      </c>
      <c r="B16" s="52" t="s">
        <v>713</v>
      </c>
      <c r="C16" s="52" t="s">
        <v>697</v>
      </c>
      <c r="D16" s="52">
        <v>15</v>
      </c>
      <c r="E16" s="15" t="s">
        <v>730</v>
      </c>
      <c r="F16" s="16">
        <v>227</v>
      </c>
      <c r="G16" s="16">
        <f t="shared" si="0"/>
        <v>261.04999999999995</v>
      </c>
      <c r="H16" s="53"/>
      <c r="I16" s="54" t="s">
        <v>716</v>
      </c>
      <c r="J16" s="52">
        <v>130008</v>
      </c>
      <c r="K16" s="15" t="s">
        <v>731</v>
      </c>
      <c r="L16" s="15">
        <v>91147</v>
      </c>
      <c r="M16" s="30">
        <f>VLOOKUP(L16,zdroj_vykony!$A$1:$E$1258,5,FALSE)</f>
        <v>227</v>
      </c>
      <c r="N16" s="16">
        <f>M16*'sazba bodu'!$B$3</f>
        <v>227</v>
      </c>
      <c r="O16" s="55"/>
      <c r="P16" s="25"/>
      <c r="Q16" s="25"/>
      <c r="R16" s="25"/>
      <c r="S16" s="25"/>
      <c r="T16" s="25"/>
      <c r="U16" s="25"/>
      <c r="V16" s="25"/>
      <c r="W16" s="25"/>
      <c r="X16" s="25"/>
      <c r="Y16" s="25"/>
      <c r="Z16" s="25"/>
    </row>
    <row r="17" spans="1:26" x14ac:dyDescent="0.25">
      <c r="A17" s="52">
        <v>196</v>
      </c>
      <c r="B17" s="52" t="s">
        <v>705</v>
      </c>
      <c r="C17" s="52" t="s">
        <v>697</v>
      </c>
      <c r="D17" s="52">
        <v>16</v>
      </c>
      <c r="E17" s="59" t="s">
        <v>732</v>
      </c>
      <c r="F17" s="60">
        <v>559</v>
      </c>
      <c r="G17" s="16">
        <f t="shared" si="0"/>
        <v>642.84999999999991</v>
      </c>
      <c r="H17" s="61"/>
      <c r="I17" s="54" t="s">
        <v>716</v>
      </c>
      <c r="J17" s="52">
        <v>130012</v>
      </c>
      <c r="K17" s="59" t="s">
        <v>733</v>
      </c>
      <c r="L17" s="15">
        <v>91357</v>
      </c>
      <c r="M17" s="18">
        <f>VLOOKUP(L17,zdroj_vykony!$A$1:$E$1265,5,FALSE)</f>
        <v>559</v>
      </c>
      <c r="N17" s="16">
        <f>M17*'sazba bodu'!$B$2</f>
        <v>559</v>
      </c>
      <c r="O17" s="55"/>
      <c r="P17" s="15"/>
      <c r="Q17" s="15"/>
      <c r="R17" s="15"/>
      <c r="S17" s="15"/>
      <c r="T17" s="15"/>
      <c r="U17" s="15"/>
      <c r="V17" s="15"/>
      <c r="W17" s="15"/>
      <c r="X17" s="15"/>
      <c r="Y17" s="15"/>
      <c r="Z17" s="15"/>
    </row>
    <row r="18" spans="1:26" x14ac:dyDescent="0.25">
      <c r="A18" s="52">
        <v>22</v>
      </c>
      <c r="B18" s="52" t="s">
        <v>734</v>
      </c>
      <c r="C18" s="52" t="s">
        <v>697</v>
      </c>
      <c r="D18" s="52">
        <v>17</v>
      </c>
      <c r="E18" s="15" t="s">
        <v>735</v>
      </c>
      <c r="F18" s="16">
        <f>SUM(N18:N22)</f>
        <v>1885</v>
      </c>
      <c r="G18" s="16">
        <f t="shared" si="0"/>
        <v>2167.75</v>
      </c>
      <c r="H18" s="53" t="s">
        <v>736</v>
      </c>
      <c r="I18" s="54" t="s">
        <v>737</v>
      </c>
      <c r="J18" s="52">
        <v>133001</v>
      </c>
      <c r="K18" s="15" t="s">
        <v>738</v>
      </c>
      <c r="L18" s="15">
        <v>82097</v>
      </c>
      <c r="M18" s="30">
        <f>VLOOKUP(L18,zdroj_vykony!$A$1:$E$1258,5,FALSE)</f>
        <v>377</v>
      </c>
      <c r="N18" s="16">
        <f>M18*'sazba bodu'!$B$3</f>
        <v>377</v>
      </c>
      <c r="O18" s="55"/>
      <c r="P18" s="58" t="s">
        <v>739</v>
      </c>
      <c r="Q18" s="15"/>
      <c r="R18" s="15"/>
      <c r="S18" s="15"/>
      <c r="T18" s="15"/>
      <c r="U18" s="15"/>
      <c r="V18" s="15"/>
      <c r="W18" s="15"/>
      <c r="X18" s="15"/>
      <c r="Y18" s="15"/>
      <c r="Z18" s="15"/>
    </row>
    <row r="19" spans="1:26" x14ac:dyDescent="0.25">
      <c r="A19" s="52">
        <v>23</v>
      </c>
      <c r="B19" s="52" t="s">
        <v>734</v>
      </c>
      <c r="C19" s="52" t="s">
        <v>697</v>
      </c>
      <c r="D19" s="52">
        <v>18</v>
      </c>
      <c r="E19" s="15"/>
      <c r="F19" s="16"/>
      <c r="G19" s="16"/>
      <c r="H19" s="53" t="s">
        <v>740</v>
      </c>
      <c r="I19" s="54" t="s">
        <v>737</v>
      </c>
      <c r="J19" s="52">
        <v>133002</v>
      </c>
      <c r="K19" s="15" t="s">
        <v>741</v>
      </c>
      <c r="L19" s="15">
        <v>82097</v>
      </c>
      <c r="M19" s="30">
        <f>VLOOKUP(L19,zdroj_vykony!$A$1:$E$1258,5,FALSE)</f>
        <v>377</v>
      </c>
      <c r="N19" s="16">
        <f>M19*'sazba bodu'!$B$3</f>
        <v>377</v>
      </c>
      <c r="O19" s="55"/>
      <c r="P19" s="15"/>
      <c r="Q19" s="15"/>
      <c r="R19" s="15"/>
      <c r="S19" s="15"/>
      <c r="T19" s="15"/>
      <c r="U19" s="15"/>
      <c r="V19" s="15"/>
      <c r="W19" s="15"/>
      <c r="X19" s="15"/>
      <c r="Y19" s="15"/>
      <c r="Z19" s="15"/>
    </row>
    <row r="20" spans="1:26" x14ac:dyDescent="0.25">
      <c r="A20" s="52">
        <v>18</v>
      </c>
      <c r="B20" s="52" t="s">
        <v>734</v>
      </c>
      <c r="C20" s="52" t="s">
        <v>697</v>
      </c>
      <c r="D20" s="52">
        <v>19</v>
      </c>
      <c r="E20" s="15"/>
      <c r="F20" s="16"/>
      <c r="G20" s="16"/>
      <c r="H20" s="53" t="s">
        <v>742</v>
      </c>
      <c r="I20" s="54" t="s">
        <v>737</v>
      </c>
      <c r="J20" s="52">
        <v>133003</v>
      </c>
      <c r="K20" s="15" t="s">
        <v>743</v>
      </c>
      <c r="L20" s="15">
        <v>82097</v>
      </c>
      <c r="M20" s="30">
        <f>VLOOKUP(L20,zdroj_vykony!$A$1:$E$1258,5,FALSE)</f>
        <v>377</v>
      </c>
      <c r="N20" s="16">
        <f>M20*'sazba bodu'!$B$3</f>
        <v>377</v>
      </c>
      <c r="O20" s="55"/>
      <c r="P20" s="15"/>
      <c r="Q20" s="15"/>
      <c r="R20" s="15"/>
      <c r="S20" s="15"/>
      <c r="T20" s="15"/>
      <c r="U20" s="15"/>
      <c r="V20" s="15"/>
      <c r="W20" s="15"/>
      <c r="X20" s="15"/>
      <c r="Y20" s="15"/>
      <c r="Z20" s="15"/>
    </row>
    <row r="21" spans="1:26" ht="15.75" customHeight="1" x14ac:dyDescent="0.25">
      <c r="A21" s="52">
        <v>19</v>
      </c>
      <c r="B21" s="52" t="s">
        <v>734</v>
      </c>
      <c r="C21" s="52" t="s">
        <v>697</v>
      </c>
      <c r="D21" s="52">
        <v>20</v>
      </c>
      <c r="E21" s="15"/>
      <c r="F21" s="16"/>
      <c r="G21" s="16"/>
      <c r="H21" s="53" t="s">
        <v>744</v>
      </c>
      <c r="I21" s="54" t="s">
        <v>737</v>
      </c>
      <c r="J21" s="52">
        <v>133004</v>
      </c>
      <c r="K21" s="15" t="s">
        <v>745</v>
      </c>
      <c r="L21" s="15">
        <v>82097</v>
      </c>
      <c r="M21" s="30">
        <f>VLOOKUP(L21,zdroj_vykony!$A$1:$E$1258,5,FALSE)</f>
        <v>377</v>
      </c>
      <c r="N21" s="16">
        <f>M21*'sazba bodu'!$B$3</f>
        <v>377</v>
      </c>
      <c r="O21" s="55"/>
      <c r="P21" s="15"/>
      <c r="Q21" s="15"/>
      <c r="R21" s="15"/>
      <c r="S21" s="15"/>
      <c r="T21" s="15"/>
      <c r="U21" s="15"/>
      <c r="V21" s="15"/>
      <c r="W21" s="15"/>
      <c r="X21" s="15"/>
      <c r="Y21" s="15"/>
      <c r="Z21" s="15"/>
    </row>
    <row r="22" spans="1:26" ht="15.75" customHeight="1" x14ac:dyDescent="0.25">
      <c r="A22" s="52">
        <v>20</v>
      </c>
      <c r="B22" s="52" t="s">
        <v>734</v>
      </c>
      <c r="C22" s="52" t="s">
        <v>697</v>
      </c>
      <c r="D22" s="52">
        <v>21</v>
      </c>
      <c r="E22" s="15"/>
      <c r="F22" s="16"/>
      <c r="G22" s="16"/>
      <c r="H22" s="53" t="s">
        <v>746</v>
      </c>
      <c r="I22" s="54" t="s">
        <v>737</v>
      </c>
      <c r="J22" s="52">
        <v>133005</v>
      </c>
      <c r="K22" s="15" t="s">
        <v>747</v>
      </c>
      <c r="L22" s="15">
        <v>82097</v>
      </c>
      <c r="M22" s="30">
        <f>VLOOKUP(L22,zdroj_vykony!$A$1:$E$1258,5,FALSE)</f>
        <v>377</v>
      </c>
      <c r="N22" s="16">
        <f>M22*'sazba bodu'!$B$3</f>
        <v>377</v>
      </c>
      <c r="O22" s="55"/>
      <c r="P22" s="15"/>
      <c r="Q22" s="15"/>
      <c r="R22" s="15"/>
      <c r="S22" s="15"/>
      <c r="T22" s="15"/>
      <c r="U22" s="15"/>
      <c r="V22" s="15"/>
      <c r="W22" s="15"/>
      <c r="X22" s="15"/>
      <c r="Y22" s="15"/>
      <c r="Z22" s="15"/>
    </row>
    <row r="23" spans="1:26" ht="15.75" customHeight="1" x14ac:dyDescent="0.25">
      <c r="A23" s="52">
        <v>288</v>
      </c>
      <c r="B23" s="52" t="s">
        <v>705</v>
      </c>
      <c r="C23" s="6" t="s">
        <v>697</v>
      </c>
      <c r="D23" s="52">
        <v>22</v>
      </c>
      <c r="E23" s="15" t="s">
        <v>748</v>
      </c>
      <c r="F23" s="16">
        <v>377</v>
      </c>
      <c r="G23" s="16">
        <f t="shared" ref="G23:G24" si="1">F23*1.15</f>
        <v>433.54999999999995</v>
      </c>
      <c r="H23" s="53"/>
      <c r="I23" s="54" t="s">
        <v>737</v>
      </c>
      <c r="J23" s="6">
        <v>133006</v>
      </c>
      <c r="K23" s="15" t="s">
        <v>749</v>
      </c>
      <c r="L23" s="56">
        <v>82097</v>
      </c>
      <c r="M23" s="18">
        <f>VLOOKUP(L23,zdroj_vykony!$A$1:$E$1265,5,FALSE)</f>
        <v>377</v>
      </c>
      <c r="N23" s="16">
        <f>M23*'sazba bodu'!$B$2</f>
        <v>377</v>
      </c>
      <c r="O23" s="57"/>
      <c r="P23" s="15"/>
      <c r="Q23" s="15"/>
      <c r="R23" s="15"/>
      <c r="S23" s="15"/>
      <c r="T23" s="15"/>
      <c r="U23" s="15"/>
      <c r="V23" s="15"/>
      <c r="W23" s="15"/>
      <c r="X23" s="15"/>
      <c r="Y23" s="15"/>
      <c r="Z23" s="15"/>
    </row>
    <row r="24" spans="1:26" ht="15.75" customHeight="1" x14ac:dyDescent="0.25">
      <c r="A24" s="52">
        <v>41</v>
      </c>
      <c r="B24" s="52" t="s">
        <v>734</v>
      </c>
      <c r="C24" s="52" t="s">
        <v>697</v>
      </c>
      <c r="D24" s="52">
        <v>23</v>
      </c>
      <c r="E24" s="15" t="s">
        <v>750</v>
      </c>
      <c r="F24" s="16">
        <f>SUM(N24:N25)</f>
        <v>2998</v>
      </c>
      <c r="G24" s="16">
        <f t="shared" si="1"/>
        <v>3447.7</v>
      </c>
      <c r="H24" s="53" t="s">
        <v>751</v>
      </c>
      <c r="I24" s="54" t="s">
        <v>737</v>
      </c>
      <c r="J24" s="52">
        <v>133007</v>
      </c>
      <c r="K24" s="15" t="s">
        <v>752</v>
      </c>
      <c r="L24" s="15">
        <v>91411</v>
      </c>
      <c r="M24" s="30">
        <f>VLOOKUP(L24,zdroj_vykony!$A$1:$E$1258,5,FALSE)</f>
        <v>1499</v>
      </c>
      <c r="N24" s="16">
        <f>M24*'sazba bodu'!$B$3</f>
        <v>1499</v>
      </c>
      <c r="O24" s="55"/>
      <c r="P24" s="15"/>
      <c r="Q24" s="15"/>
      <c r="R24" s="15"/>
      <c r="S24" s="15"/>
      <c r="T24" s="15"/>
      <c r="U24" s="15"/>
      <c r="V24" s="15"/>
      <c r="W24" s="15"/>
      <c r="X24" s="15"/>
      <c r="Y24" s="15"/>
      <c r="Z24" s="15"/>
    </row>
    <row r="25" spans="1:26" ht="15.75" customHeight="1" x14ac:dyDescent="0.25">
      <c r="A25" s="52">
        <v>21</v>
      </c>
      <c r="B25" s="52" t="s">
        <v>734</v>
      </c>
      <c r="C25" s="52" t="s">
        <v>697</v>
      </c>
      <c r="D25" s="52">
        <v>24</v>
      </c>
      <c r="E25" s="15"/>
      <c r="F25" s="16"/>
      <c r="G25" s="16"/>
      <c r="H25" s="53" t="s">
        <v>753</v>
      </c>
      <c r="I25" s="54" t="s">
        <v>737</v>
      </c>
      <c r="J25" s="52">
        <v>133008</v>
      </c>
      <c r="K25" s="15" t="s">
        <v>754</v>
      </c>
      <c r="L25" s="15">
        <v>91411</v>
      </c>
      <c r="M25" s="30">
        <f>VLOOKUP(L25,zdroj_vykony!$A$1:$E$1258,5,FALSE)</f>
        <v>1499</v>
      </c>
      <c r="N25" s="16">
        <f>M25*'sazba bodu'!$B$3</f>
        <v>1499</v>
      </c>
      <c r="O25" s="55"/>
      <c r="P25" s="15"/>
      <c r="Q25" s="15"/>
      <c r="R25" s="15"/>
      <c r="S25" s="15"/>
      <c r="T25" s="15"/>
      <c r="U25" s="15"/>
      <c r="V25" s="15"/>
      <c r="W25" s="15"/>
      <c r="X25" s="15"/>
      <c r="Y25" s="15"/>
      <c r="Z25" s="15"/>
    </row>
    <row r="26" spans="1:26" ht="15.75" customHeight="1" x14ac:dyDescent="0.25">
      <c r="A26" s="52">
        <v>59</v>
      </c>
      <c r="B26" s="52" t="s">
        <v>734</v>
      </c>
      <c r="C26" s="52" t="s">
        <v>697</v>
      </c>
      <c r="D26" s="52">
        <v>25</v>
      </c>
      <c r="E26" s="15" t="s">
        <v>755</v>
      </c>
      <c r="F26" s="16">
        <f>SUM(N26:N28)</f>
        <v>984</v>
      </c>
      <c r="G26" s="16">
        <f>F26*1.15</f>
        <v>1131.5999999999999</v>
      </c>
      <c r="H26" s="53" t="s">
        <v>756</v>
      </c>
      <c r="I26" s="54" t="s">
        <v>737</v>
      </c>
      <c r="J26" s="52">
        <v>133009</v>
      </c>
      <c r="K26" s="15" t="s">
        <v>757</v>
      </c>
      <c r="L26" s="15">
        <v>82079</v>
      </c>
      <c r="M26" s="30">
        <f>VLOOKUP(L26,zdroj_vykony!$A$1:$E$1258,5,FALSE)</f>
        <v>328</v>
      </c>
      <c r="N26" s="16">
        <f>M26*'sazba bodu'!$B$3</f>
        <v>328</v>
      </c>
      <c r="O26" s="55"/>
      <c r="P26" s="58" t="s">
        <v>758</v>
      </c>
      <c r="Q26" s="15"/>
      <c r="R26" s="15"/>
      <c r="S26" s="15"/>
      <c r="T26" s="15"/>
      <c r="U26" s="15"/>
      <c r="V26" s="15"/>
      <c r="W26" s="15"/>
      <c r="X26" s="15"/>
      <c r="Y26" s="15"/>
      <c r="Z26" s="15"/>
    </row>
    <row r="27" spans="1:26" ht="15.75" customHeight="1" x14ac:dyDescent="0.25">
      <c r="A27" s="52">
        <v>204</v>
      </c>
      <c r="B27" s="52" t="s">
        <v>705</v>
      </c>
      <c r="C27" s="6" t="s">
        <v>697</v>
      </c>
      <c r="D27" s="52">
        <v>26</v>
      </c>
      <c r="E27" s="15"/>
      <c r="F27" s="16"/>
      <c r="G27" s="16"/>
      <c r="H27" s="53" t="s">
        <v>759</v>
      </c>
      <c r="I27" s="54" t="s">
        <v>737</v>
      </c>
      <c r="J27" s="52">
        <v>133010</v>
      </c>
      <c r="K27" s="15" t="s">
        <v>760</v>
      </c>
      <c r="L27" s="56">
        <v>82079</v>
      </c>
      <c r="M27" s="18">
        <f>VLOOKUP(L27,zdroj_vykony!$A$1:$E$1265,5,FALSE)</f>
        <v>328</v>
      </c>
      <c r="N27" s="16">
        <f>M27*'sazba bodu'!$B$2</f>
        <v>328</v>
      </c>
      <c r="O27" s="57"/>
      <c r="P27" s="15"/>
      <c r="Q27" s="15"/>
      <c r="R27" s="15"/>
      <c r="S27" s="15"/>
      <c r="T27" s="15"/>
      <c r="U27" s="15"/>
      <c r="V27" s="15"/>
      <c r="W27" s="15"/>
      <c r="X27" s="15"/>
      <c r="Y27" s="15"/>
      <c r="Z27" s="15"/>
    </row>
    <row r="28" spans="1:26" ht="15.75" customHeight="1" x14ac:dyDescent="0.25">
      <c r="A28" s="52">
        <v>60</v>
      </c>
      <c r="B28" s="52" t="s">
        <v>734</v>
      </c>
      <c r="C28" s="52" t="s">
        <v>697</v>
      </c>
      <c r="D28" s="52">
        <v>27</v>
      </c>
      <c r="E28" s="15"/>
      <c r="F28" s="16"/>
      <c r="G28" s="16"/>
      <c r="H28" s="53" t="s">
        <v>761</v>
      </c>
      <c r="I28" s="54" t="s">
        <v>737</v>
      </c>
      <c r="J28" s="52">
        <v>133011</v>
      </c>
      <c r="K28" s="15" t="s">
        <v>762</v>
      </c>
      <c r="L28" s="15">
        <v>82079</v>
      </c>
      <c r="M28" s="30">
        <f>VLOOKUP(L28,zdroj_vykony!$A$1:$E$1258,5,FALSE)</f>
        <v>328</v>
      </c>
      <c r="N28" s="16">
        <f>M28*'sazba bodu'!$B$3</f>
        <v>328</v>
      </c>
      <c r="O28" s="55"/>
      <c r="P28" s="15"/>
      <c r="Q28" s="15"/>
      <c r="R28" s="15"/>
      <c r="S28" s="15"/>
      <c r="T28" s="15"/>
      <c r="U28" s="15"/>
      <c r="V28" s="15"/>
      <c r="W28" s="15"/>
      <c r="X28" s="15"/>
      <c r="Y28" s="15"/>
      <c r="Z28" s="15"/>
    </row>
    <row r="29" spans="1:26" ht="15.75" customHeight="1" x14ac:dyDescent="0.25">
      <c r="A29" s="52">
        <v>289</v>
      </c>
      <c r="B29" s="52" t="s">
        <v>705</v>
      </c>
      <c r="C29" s="6" t="s">
        <v>697</v>
      </c>
      <c r="D29" s="52">
        <v>28</v>
      </c>
      <c r="E29" s="15" t="s">
        <v>763</v>
      </c>
      <c r="F29" s="16">
        <v>377</v>
      </c>
      <c r="G29" s="16">
        <f t="shared" ref="G29:G31" si="2">F29*1.15</f>
        <v>433.54999999999995</v>
      </c>
      <c r="H29" s="53"/>
      <c r="I29" s="54" t="s">
        <v>737</v>
      </c>
      <c r="J29" s="6">
        <v>133012</v>
      </c>
      <c r="K29" s="15" t="s">
        <v>764</v>
      </c>
      <c r="L29" s="56">
        <v>82097</v>
      </c>
      <c r="M29" s="18">
        <f>VLOOKUP(L29,zdroj_vykony!$A$1:$E$1265,5,FALSE)</f>
        <v>377</v>
      </c>
      <c r="N29" s="16">
        <f>M29*'sazba bodu'!$B$2</f>
        <v>377</v>
      </c>
      <c r="O29" s="57"/>
      <c r="P29" s="15"/>
      <c r="Q29" s="15"/>
      <c r="R29" s="15"/>
      <c r="S29" s="15"/>
      <c r="T29" s="15"/>
      <c r="U29" s="15"/>
      <c r="V29" s="15"/>
      <c r="W29" s="15"/>
      <c r="X29" s="15"/>
      <c r="Y29" s="15"/>
      <c r="Z29" s="15"/>
    </row>
    <row r="30" spans="1:26" ht="15.75" customHeight="1" x14ac:dyDescent="0.25">
      <c r="A30" s="52">
        <v>84</v>
      </c>
      <c r="B30" s="52" t="s">
        <v>734</v>
      </c>
      <c r="C30" s="52" t="s">
        <v>697</v>
      </c>
      <c r="D30" s="52">
        <v>29</v>
      </c>
      <c r="E30" s="15" t="s">
        <v>765</v>
      </c>
      <c r="F30" s="16">
        <v>2998</v>
      </c>
      <c r="G30" s="16">
        <f t="shared" si="2"/>
        <v>3447.7</v>
      </c>
      <c r="H30" s="53"/>
      <c r="I30" s="54" t="s">
        <v>737</v>
      </c>
      <c r="J30" s="52">
        <v>133013</v>
      </c>
      <c r="K30" s="15" t="s">
        <v>766</v>
      </c>
      <c r="L30" s="15">
        <v>91411</v>
      </c>
      <c r="M30" s="30">
        <f>VLOOKUP(L30,zdroj_vykony!$A$1:$E$1258,5,FALSE)</f>
        <v>1499</v>
      </c>
      <c r="N30" s="16">
        <f>(M30*'sazba bodu'!$B$3)*2</f>
        <v>2998</v>
      </c>
      <c r="O30" s="55"/>
      <c r="P30" s="15"/>
      <c r="Q30" s="15"/>
      <c r="R30" s="15"/>
      <c r="S30" s="15"/>
      <c r="T30" s="15"/>
      <c r="U30" s="15"/>
      <c r="V30" s="15"/>
      <c r="W30" s="15"/>
      <c r="X30" s="15"/>
      <c r="Y30" s="15"/>
      <c r="Z30" s="15"/>
    </row>
    <row r="31" spans="1:26" ht="15.75" customHeight="1" x14ac:dyDescent="0.25">
      <c r="A31" s="52">
        <v>101</v>
      </c>
      <c r="B31" s="52" t="s">
        <v>734</v>
      </c>
      <c r="C31" s="52" t="s">
        <v>697</v>
      </c>
      <c r="D31" s="52">
        <v>30</v>
      </c>
      <c r="E31" s="15" t="s">
        <v>767</v>
      </c>
      <c r="F31" s="16">
        <f>SUM(N31:N32)</f>
        <v>656</v>
      </c>
      <c r="G31" s="16">
        <f t="shared" si="2"/>
        <v>754.4</v>
      </c>
      <c r="H31" s="53" t="s">
        <v>768</v>
      </c>
      <c r="I31" s="54" t="s">
        <v>737</v>
      </c>
      <c r="J31" s="52">
        <v>133014</v>
      </c>
      <c r="K31" s="15" t="s">
        <v>769</v>
      </c>
      <c r="L31" s="15">
        <v>82079</v>
      </c>
      <c r="M31" s="30">
        <f>VLOOKUP(L31,zdroj_vykony!$A$1:$E$1258,5,FALSE)</f>
        <v>328</v>
      </c>
      <c r="N31" s="16">
        <f>M31*'sazba bodu'!$B$3</f>
        <v>328</v>
      </c>
      <c r="O31" s="55"/>
      <c r="P31" s="58" t="s">
        <v>770</v>
      </c>
      <c r="Q31" s="15"/>
      <c r="R31" s="15"/>
      <c r="S31" s="15"/>
      <c r="T31" s="15"/>
      <c r="U31" s="15"/>
      <c r="V31" s="15"/>
      <c r="W31" s="15"/>
      <c r="X31" s="15"/>
      <c r="Y31" s="15"/>
      <c r="Z31" s="15"/>
    </row>
    <row r="32" spans="1:26" ht="15.75" customHeight="1" x14ac:dyDescent="0.25">
      <c r="A32" s="52">
        <v>102</v>
      </c>
      <c r="B32" s="52" t="s">
        <v>734</v>
      </c>
      <c r="C32" s="52" t="s">
        <v>697</v>
      </c>
      <c r="D32" s="52">
        <v>31</v>
      </c>
      <c r="E32" s="15"/>
      <c r="F32" s="16"/>
      <c r="G32" s="16"/>
      <c r="H32" s="53" t="s">
        <v>771</v>
      </c>
      <c r="I32" s="54" t="s">
        <v>737</v>
      </c>
      <c r="J32" s="52">
        <v>133015</v>
      </c>
      <c r="K32" s="15" t="s">
        <v>772</v>
      </c>
      <c r="L32" s="15">
        <v>82079</v>
      </c>
      <c r="M32" s="30">
        <f>VLOOKUP(L32,zdroj_vykony!$A$1:$E$1258,5,FALSE)</f>
        <v>328</v>
      </c>
      <c r="N32" s="16">
        <f>M32*'sazba bodu'!$B$3</f>
        <v>328</v>
      </c>
      <c r="O32" s="55"/>
      <c r="P32" s="15"/>
      <c r="Q32" s="15"/>
      <c r="R32" s="15"/>
      <c r="S32" s="15"/>
      <c r="T32" s="15"/>
      <c r="U32" s="15"/>
      <c r="V32" s="15"/>
      <c r="W32" s="15"/>
      <c r="X32" s="15"/>
      <c r="Y32" s="15"/>
      <c r="Z32" s="15"/>
    </row>
    <row r="33" spans="1:26" ht="15.75" customHeight="1" x14ac:dyDescent="0.25">
      <c r="A33" s="52">
        <v>103</v>
      </c>
      <c r="B33" s="52" t="s">
        <v>734</v>
      </c>
      <c r="C33" s="52" t="s">
        <v>697</v>
      </c>
      <c r="D33" s="52">
        <v>32</v>
      </c>
      <c r="E33" s="15" t="s">
        <v>773</v>
      </c>
      <c r="F33" s="16">
        <v>2998</v>
      </c>
      <c r="G33" s="16">
        <f t="shared" ref="G33:G34" si="3">F33*1.15</f>
        <v>3447.7</v>
      </c>
      <c r="H33" s="53"/>
      <c r="I33" s="54" t="s">
        <v>737</v>
      </c>
      <c r="J33" s="52">
        <v>133020</v>
      </c>
      <c r="K33" s="15" t="s">
        <v>774</v>
      </c>
      <c r="L33" s="15">
        <v>91411</v>
      </c>
      <c r="M33" s="30">
        <f>VLOOKUP(L33,zdroj_vykony!$A$1:$E$1258,5,FALSE)</f>
        <v>1499</v>
      </c>
      <c r="N33" s="16">
        <f>(M33*'sazba bodu'!$B$3)*2</f>
        <v>2998</v>
      </c>
      <c r="O33" s="55"/>
      <c r="P33" s="15"/>
      <c r="Q33" s="15"/>
      <c r="R33" s="15"/>
      <c r="S33" s="15"/>
      <c r="T33" s="15"/>
      <c r="U33" s="15"/>
      <c r="V33" s="15"/>
      <c r="W33" s="15"/>
      <c r="X33" s="15"/>
      <c r="Y33" s="15"/>
      <c r="Z33" s="15"/>
    </row>
    <row r="34" spans="1:26" ht="15.75" customHeight="1" x14ac:dyDescent="0.25">
      <c r="A34" s="52">
        <v>104</v>
      </c>
      <c r="B34" s="52" t="s">
        <v>734</v>
      </c>
      <c r="C34" s="52" t="s">
        <v>697</v>
      </c>
      <c r="D34" s="52">
        <v>33</v>
      </c>
      <c r="E34" s="15" t="s">
        <v>775</v>
      </c>
      <c r="F34" s="16">
        <f>SUM(N34:N35)</f>
        <v>656</v>
      </c>
      <c r="G34" s="16">
        <f t="shared" si="3"/>
        <v>754.4</v>
      </c>
      <c r="H34" s="53" t="s">
        <v>776</v>
      </c>
      <c r="I34" s="54" t="s">
        <v>737</v>
      </c>
      <c r="J34" s="52">
        <v>133021</v>
      </c>
      <c r="K34" s="15" t="s">
        <v>777</v>
      </c>
      <c r="L34" s="15">
        <v>82079</v>
      </c>
      <c r="M34" s="30">
        <f>VLOOKUP(L34,zdroj_vykony!$A$1:$E$1258,5,FALSE)</f>
        <v>328</v>
      </c>
      <c r="N34" s="16">
        <f>M34*'sazba bodu'!$B$3</f>
        <v>328</v>
      </c>
      <c r="O34" s="55"/>
      <c r="P34" s="58" t="s">
        <v>778</v>
      </c>
      <c r="Q34" s="15"/>
      <c r="R34" s="15"/>
      <c r="S34" s="15"/>
      <c r="T34" s="15"/>
      <c r="U34" s="15"/>
      <c r="V34" s="15"/>
      <c r="W34" s="15"/>
      <c r="X34" s="15"/>
      <c r="Y34" s="15"/>
      <c r="Z34" s="15"/>
    </row>
    <row r="35" spans="1:26" ht="15.75" customHeight="1" x14ac:dyDescent="0.25">
      <c r="A35" s="52">
        <v>105</v>
      </c>
      <c r="B35" s="52" t="s">
        <v>734</v>
      </c>
      <c r="C35" s="52" t="s">
        <v>697</v>
      </c>
      <c r="D35" s="52">
        <v>34</v>
      </c>
      <c r="E35" s="15"/>
      <c r="F35" s="16"/>
      <c r="G35" s="16"/>
      <c r="H35" s="53" t="s">
        <v>779</v>
      </c>
      <c r="I35" s="54" t="s">
        <v>737</v>
      </c>
      <c r="J35" s="52">
        <v>133022</v>
      </c>
      <c r="K35" s="15" t="s">
        <v>780</v>
      </c>
      <c r="L35" s="15">
        <v>82079</v>
      </c>
      <c r="M35" s="30">
        <f>VLOOKUP(L35,zdroj_vykony!$A$1:$E$1258,5,FALSE)</f>
        <v>328</v>
      </c>
      <c r="N35" s="16">
        <f>M35*'sazba bodu'!$B$3</f>
        <v>328</v>
      </c>
      <c r="O35" s="55"/>
      <c r="P35" s="15"/>
      <c r="Q35" s="15"/>
      <c r="R35" s="15"/>
      <c r="S35" s="15"/>
      <c r="T35" s="15"/>
      <c r="U35" s="15"/>
      <c r="V35" s="15"/>
      <c r="W35" s="15"/>
      <c r="X35" s="15"/>
      <c r="Y35" s="15"/>
      <c r="Z35" s="15"/>
    </row>
    <row r="36" spans="1:26" ht="15.75" customHeight="1" x14ac:dyDescent="0.25">
      <c r="A36" s="52">
        <v>106</v>
      </c>
      <c r="B36" s="52" t="s">
        <v>734</v>
      </c>
      <c r="C36" s="52" t="s">
        <v>697</v>
      </c>
      <c r="D36" s="52">
        <v>35</v>
      </c>
      <c r="E36" s="15" t="s">
        <v>781</v>
      </c>
      <c r="F36" s="16">
        <f>SUM(N36:N38)</f>
        <v>984</v>
      </c>
      <c r="G36" s="16">
        <f>F36*1.15</f>
        <v>1131.5999999999999</v>
      </c>
      <c r="H36" s="53" t="s">
        <v>782</v>
      </c>
      <c r="I36" s="54" t="s">
        <v>737</v>
      </c>
      <c r="J36" s="52">
        <v>133023</v>
      </c>
      <c r="K36" s="15" t="s">
        <v>783</v>
      </c>
      <c r="L36" s="15">
        <v>82079</v>
      </c>
      <c r="M36" s="30">
        <f>VLOOKUP(L36,zdroj_vykony!$A$1:$E$1258,5,FALSE)</f>
        <v>328</v>
      </c>
      <c r="N36" s="16">
        <f>M36*'sazba bodu'!$B$3</f>
        <v>328</v>
      </c>
      <c r="O36" s="55"/>
      <c r="P36" s="58" t="s">
        <v>784</v>
      </c>
      <c r="Q36" s="15"/>
      <c r="R36" s="15"/>
      <c r="S36" s="15"/>
      <c r="T36" s="15"/>
      <c r="U36" s="15"/>
      <c r="V36" s="15"/>
      <c r="W36" s="15"/>
      <c r="X36" s="15"/>
      <c r="Y36" s="15"/>
      <c r="Z36" s="15"/>
    </row>
    <row r="37" spans="1:26" ht="15.75" customHeight="1" x14ac:dyDescent="0.25">
      <c r="A37" s="52">
        <v>201</v>
      </c>
      <c r="B37" s="52" t="s">
        <v>705</v>
      </c>
      <c r="C37" s="6" t="s">
        <v>697</v>
      </c>
      <c r="D37" s="52">
        <v>36</v>
      </c>
      <c r="E37" s="15"/>
      <c r="F37" s="16"/>
      <c r="G37" s="16"/>
      <c r="H37" s="53" t="s">
        <v>785</v>
      </c>
      <c r="I37" s="54" t="s">
        <v>737</v>
      </c>
      <c r="J37" s="52">
        <v>133024</v>
      </c>
      <c r="K37" s="15" t="s">
        <v>786</v>
      </c>
      <c r="L37" s="56">
        <v>82079</v>
      </c>
      <c r="M37" s="18">
        <f>VLOOKUP(L37,zdroj_vykony!$A$1:$E$1265,5,FALSE)</f>
        <v>328</v>
      </c>
      <c r="N37" s="16">
        <f>M37*'sazba bodu'!$B$2</f>
        <v>328</v>
      </c>
      <c r="O37" s="55"/>
      <c r="P37" s="15"/>
      <c r="Q37" s="15"/>
      <c r="R37" s="15"/>
      <c r="S37" s="15"/>
      <c r="T37" s="15"/>
      <c r="U37" s="15"/>
      <c r="V37" s="15"/>
      <c r="W37" s="15"/>
      <c r="X37" s="15"/>
      <c r="Y37" s="15"/>
      <c r="Z37" s="15"/>
    </row>
    <row r="38" spans="1:26" ht="15.75" customHeight="1" x14ac:dyDescent="0.25">
      <c r="A38" s="52">
        <v>107</v>
      </c>
      <c r="B38" s="52" t="s">
        <v>734</v>
      </c>
      <c r="C38" s="52" t="s">
        <v>697</v>
      </c>
      <c r="D38" s="52">
        <v>37</v>
      </c>
      <c r="E38" s="15"/>
      <c r="F38" s="16"/>
      <c r="G38" s="16"/>
      <c r="H38" s="53" t="s">
        <v>787</v>
      </c>
      <c r="I38" s="54" t="s">
        <v>737</v>
      </c>
      <c r="J38" s="52">
        <v>133025</v>
      </c>
      <c r="K38" s="15" t="s">
        <v>788</v>
      </c>
      <c r="L38" s="15">
        <v>82079</v>
      </c>
      <c r="M38" s="30">
        <f>VLOOKUP(L38,zdroj_vykony!$A$1:$E$1258,5,FALSE)</f>
        <v>328</v>
      </c>
      <c r="N38" s="16">
        <f>M38*'sazba bodu'!$B$3</f>
        <v>328</v>
      </c>
      <c r="O38" s="55"/>
      <c r="P38" s="15"/>
      <c r="Q38" s="15"/>
      <c r="R38" s="15"/>
      <c r="S38" s="15"/>
      <c r="T38" s="15"/>
      <c r="U38" s="15"/>
      <c r="V38" s="15"/>
      <c r="W38" s="15"/>
      <c r="X38" s="15"/>
      <c r="Y38" s="15"/>
      <c r="Z38" s="15"/>
    </row>
    <row r="39" spans="1:26" ht="15.75" customHeight="1" x14ac:dyDescent="0.25">
      <c r="A39" s="52">
        <v>209</v>
      </c>
      <c r="B39" s="52" t="s">
        <v>705</v>
      </c>
      <c r="C39" s="6" t="s">
        <v>697</v>
      </c>
      <c r="D39" s="52">
        <v>38</v>
      </c>
      <c r="E39" s="15" t="s">
        <v>789</v>
      </c>
      <c r="F39" s="16">
        <f>SUM(N39:N40)</f>
        <v>656</v>
      </c>
      <c r="G39" s="16">
        <f>F39*1.15</f>
        <v>754.4</v>
      </c>
      <c r="H39" s="53" t="s">
        <v>790</v>
      </c>
      <c r="I39" s="54" t="s">
        <v>737</v>
      </c>
      <c r="J39" s="52">
        <v>133016</v>
      </c>
      <c r="K39" s="15" t="s">
        <v>791</v>
      </c>
      <c r="L39" s="56">
        <v>82079</v>
      </c>
      <c r="M39" s="18">
        <f>VLOOKUP(L39,zdroj_vykony!$A$1:$E$1265,5,FALSE)</f>
        <v>328</v>
      </c>
      <c r="N39" s="16">
        <f>M39*'sazba bodu'!$B$2</f>
        <v>328</v>
      </c>
      <c r="O39" s="57"/>
      <c r="P39" s="58" t="s">
        <v>792</v>
      </c>
      <c r="Q39" s="15"/>
      <c r="R39" s="15"/>
      <c r="S39" s="15"/>
      <c r="T39" s="15"/>
      <c r="U39" s="15"/>
      <c r="V39" s="15"/>
      <c r="W39" s="15"/>
      <c r="X39" s="15"/>
      <c r="Y39" s="15"/>
      <c r="Z39" s="15"/>
    </row>
    <row r="40" spans="1:26" ht="15.75" customHeight="1" x14ac:dyDescent="0.25">
      <c r="A40" s="52">
        <v>210</v>
      </c>
      <c r="B40" s="52" t="s">
        <v>705</v>
      </c>
      <c r="C40" s="6" t="s">
        <v>697</v>
      </c>
      <c r="D40" s="52">
        <v>39</v>
      </c>
      <c r="E40" s="15"/>
      <c r="F40" s="16"/>
      <c r="G40" s="16"/>
      <c r="H40" s="53" t="s">
        <v>793</v>
      </c>
      <c r="I40" s="54" t="s">
        <v>737</v>
      </c>
      <c r="J40" s="52">
        <v>133017</v>
      </c>
      <c r="K40" s="15" t="s">
        <v>794</v>
      </c>
      <c r="L40" s="56">
        <v>82079</v>
      </c>
      <c r="M40" s="18">
        <f>VLOOKUP(L40,zdroj_vykony!$A$1:$E$1265,5,FALSE)</f>
        <v>328</v>
      </c>
      <c r="N40" s="16">
        <f>M40*'sazba bodu'!$B$2</f>
        <v>328</v>
      </c>
      <c r="O40" s="57"/>
      <c r="P40" s="15"/>
      <c r="Q40" s="15"/>
      <c r="R40" s="15"/>
      <c r="S40" s="15"/>
      <c r="T40" s="15"/>
      <c r="U40" s="15"/>
      <c r="V40" s="15"/>
      <c r="W40" s="15"/>
      <c r="X40" s="15"/>
      <c r="Y40" s="15"/>
      <c r="Z40" s="15"/>
    </row>
    <row r="41" spans="1:26" ht="15.75" customHeight="1" x14ac:dyDescent="0.25">
      <c r="A41" s="52">
        <v>211</v>
      </c>
      <c r="B41" s="52" t="s">
        <v>705</v>
      </c>
      <c r="C41" s="6" t="s">
        <v>697</v>
      </c>
      <c r="D41" s="52">
        <v>40</v>
      </c>
      <c r="E41" s="15" t="s">
        <v>795</v>
      </c>
      <c r="F41" s="16">
        <f>SUM(N41:N42)</f>
        <v>656</v>
      </c>
      <c r="G41" s="16">
        <f>F41*1.15</f>
        <v>754.4</v>
      </c>
      <c r="H41" s="53" t="s">
        <v>796</v>
      </c>
      <c r="I41" s="54" t="s">
        <v>737</v>
      </c>
      <c r="J41" s="52">
        <v>133018</v>
      </c>
      <c r="K41" s="15" t="s">
        <v>797</v>
      </c>
      <c r="L41" s="56">
        <v>82079</v>
      </c>
      <c r="M41" s="18">
        <f>VLOOKUP(L41,zdroj_vykony!$A$1:$E$1265,5,FALSE)</f>
        <v>328</v>
      </c>
      <c r="N41" s="16">
        <f>M41*'sazba bodu'!$B$2</f>
        <v>328</v>
      </c>
      <c r="O41" s="57"/>
      <c r="P41" s="58" t="s">
        <v>798</v>
      </c>
      <c r="Q41" s="15"/>
      <c r="R41" s="15"/>
      <c r="S41" s="15"/>
      <c r="T41" s="15"/>
      <c r="U41" s="15"/>
      <c r="V41" s="15"/>
      <c r="W41" s="15"/>
      <c r="X41" s="15"/>
      <c r="Y41" s="15"/>
      <c r="Z41" s="15"/>
    </row>
    <row r="42" spans="1:26" ht="15.75" customHeight="1" x14ac:dyDescent="0.25">
      <c r="A42" s="52">
        <v>212</v>
      </c>
      <c r="B42" s="52" t="s">
        <v>705</v>
      </c>
      <c r="C42" s="6" t="s">
        <v>697</v>
      </c>
      <c r="D42" s="52">
        <v>41</v>
      </c>
      <c r="E42" s="15"/>
      <c r="F42" s="16"/>
      <c r="G42" s="16"/>
      <c r="H42" s="53" t="s">
        <v>799</v>
      </c>
      <c r="I42" s="54" t="s">
        <v>737</v>
      </c>
      <c r="J42" s="52">
        <v>133019</v>
      </c>
      <c r="K42" s="15" t="s">
        <v>800</v>
      </c>
      <c r="L42" s="56">
        <v>82079</v>
      </c>
      <c r="M42" s="18">
        <f>VLOOKUP(L42,zdroj_vykony!$A$1:$E$1265,5,FALSE)</f>
        <v>328</v>
      </c>
      <c r="N42" s="16">
        <f>M42*'sazba bodu'!$B$2</f>
        <v>328</v>
      </c>
      <c r="O42" s="57"/>
      <c r="P42" s="15"/>
      <c r="Q42" s="15"/>
      <c r="R42" s="15"/>
      <c r="S42" s="15"/>
      <c r="T42" s="15"/>
      <c r="U42" s="15"/>
      <c r="V42" s="15"/>
      <c r="W42" s="15"/>
      <c r="X42" s="15"/>
      <c r="Y42" s="15"/>
      <c r="Z42" s="15"/>
    </row>
    <row r="43" spans="1:26" ht="15.75" customHeight="1" x14ac:dyDescent="0.25">
      <c r="A43" s="52">
        <v>24</v>
      </c>
      <c r="B43" s="52" t="s">
        <v>734</v>
      </c>
      <c r="C43" s="52" t="s">
        <v>697</v>
      </c>
      <c r="D43" s="52">
        <v>42</v>
      </c>
      <c r="E43" s="15" t="s">
        <v>801</v>
      </c>
      <c r="F43" s="16">
        <v>2122</v>
      </c>
      <c r="G43" s="16">
        <f t="shared" ref="G43:G44" si="4">F43*1.15</f>
        <v>2440.2999999999997</v>
      </c>
      <c r="H43" s="53"/>
      <c r="I43" s="54" t="s">
        <v>802</v>
      </c>
      <c r="J43" s="52">
        <v>134014</v>
      </c>
      <c r="K43" s="15" t="s">
        <v>803</v>
      </c>
      <c r="L43" s="15">
        <v>91399</v>
      </c>
      <c r="M43" s="30">
        <f>VLOOKUP(L43,zdroj_vykony!$A$1:$E$1258,5,FALSE)</f>
        <v>2122</v>
      </c>
      <c r="N43" s="16">
        <f>M43*'sazba bodu'!$B$3</f>
        <v>2122</v>
      </c>
      <c r="O43" s="55"/>
      <c r="P43" s="15"/>
      <c r="Q43" s="15"/>
      <c r="R43" s="15"/>
      <c r="S43" s="15"/>
      <c r="T43" s="15"/>
      <c r="U43" s="15"/>
      <c r="V43" s="15"/>
      <c r="W43" s="15"/>
      <c r="X43" s="15"/>
      <c r="Y43" s="15"/>
      <c r="Z43" s="15"/>
    </row>
    <row r="44" spans="1:26" ht="15.75" customHeight="1" x14ac:dyDescent="0.25">
      <c r="A44" s="52">
        <v>25</v>
      </c>
      <c r="B44" s="52" t="s">
        <v>734</v>
      </c>
      <c r="C44" s="52" t="s">
        <v>697</v>
      </c>
      <c r="D44" s="52">
        <v>43</v>
      </c>
      <c r="E44" s="15" t="s">
        <v>804</v>
      </c>
      <c r="F44" s="16">
        <f>SUM(N44:N45)</f>
        <v>656</v>
      </c>
      <c r="G44" s="16">
        <f t="shared" si="4"/>
        <v>754.4</v>
      </c>
      <c r="H44" s="53" t="s">
        <v>805</v>
      </c>
      <c r="I44" s="54" t="s">
        <v>802</v>
      </c>
      <c r="J44" s="6">
        <v>134003</v>
      </c>
      <c r="K44" s="15" t="s">
        <v>806</v>
      </c>
      <c r="L44" s="15">
        <v>82079</v>
      </c>
      <c r="M44" s="30">
        <f>VLOOKUP(L44,zdroj_vykony!$A$1:$E$1258,5,FALSE)</f>
        <v>328</v>
      </c>
      <c r="N44" s="16">
        <f>M44*'sazba bodu'!$B$3</f>
        <v>328</v>
      </c>
      <c r="O44" s="55"/>
      <c r="P44" s="15"/>
      <c r="Q44" s="15"/>
      <c r="R44" s="15"/>
      <c r="S44" s="15"/>
      <c r="T44" s="15"/>
      <c r="U44" s="15"/>
      <c r="V44" s="15"/>
      <c r="W44" s="15"/>
      <c r="X44" s="15"/>
      <c r="Y44" s="15"/>
      <c r="Z44" s="15"/>
    </row>
    <row r="45" spans="1:26" ht="15.75" customHeight="1" x14ac:dyDescent="0.25">
      <c r="A45" s="52">
        <v>26</v>
      </c>
      <c r="B45" s="52" t="s">
        <v>734</v>
      </c>
      <c r="C45" s="52" t="s">
        <v>697</v>
      </c>
      <c r="D45" s="52">
        <v>44</v>
      </c>
      <c r="E45" s="15"/>
      <c r="F45" s="16"/>
      <c r="G45" s="16"/>
      <c r="H45" s="53" t="s">
        <v>807</v>
      </c>
      <c r="I45" s="54" t="s">
        <v>802</v>
      </c>
      <c r="J45" s="6">
        <v>134004</v>
      </c>
      <c r="K45" s="15" t="s">
        <v>808</v>
      </c>
      <c r="L45" s="15">
        <v>82079</v>
      </c>
      <c r="M45" s="30">
        <f>VLOOKUP(L45,zdroj_vykony!$A$1:$E$1258,5,FALSE)</f>
        <v>328</v>
      </c>
      <c r="N45" s="16">
        <f>M45*'sazba bodu'!$B$3</f>
        <v>328</v>
      </c>
      <c r="O45" s="55"/>
      <c r="P45" s="15"/>
      <c r="Q45" s="15"/>
      <c r="R45" s="15"/>
      <c r="S45" s="15"/>
      <c r="T45" s="15"/>
      <c r="U45" s="15"/>
      <c r="V45" s="15"/>
      <c r="W45" s="15"/>
      <c r="X45" s="15"/>
      <c r="Y45" s="15"/>
      <c r="Z45" s="15"/>
    </row>
    <row r="46" spans="1:26" ht="15.75" customHeight="1" x14ac:dyDescent="0.25">
      <c r="A46" s="52">
        <v>27</v>
      </c>
      <c r="B46" s="52" t="s">
        <v>734</v>
      </c>
      <c r="C46" s="52" t="s">
        <v>697</v>
      </c>
      <c r="D46" s="52">
        <v>45</v>
      </c>
      <c r="E46" s="15" t="s">
        <v>809</v>
      </c>
      <c r="F46" s="16">
        <f>SUM(N46:N49)</f>
        <v>1312</v>
      </c>
      <c r="G46" s="16">
        <f>F46*1.15</f>
        <v>1508.8</v>
      </c>
      <c r="H46" s="53" t="s">
        <v>810</v>
      </c>
      <c r="I46" s="54" t="s">
        <v>802</v>
      </c>
      <c r="J46" s="52">
        <v>134006</v>
      </c>
      <c r="K46" s="15" t="s">
        <v>811</v>
      </c>
      <c r="L46" s="15">
        <v>82079</v>
      </c>
      <c r="M46" s="30">
        <f>VLOOKUP(L46,zdroj_vykony!$A$1:$E$1258,5,FALSE)</f>
        <v>328</v>
      </c>
      <c r="N46" s="16">
        <f>M46*'sazba bodu'!$B$3</f>
        <v>328</v>
      </c>
      <c r="O46" s="55"/>
      <c r="P46" s="58" t="s">
        <v>812</v>
      </c>
      <c r="Q46" s="15"/>
      <c r="R46" s="15"/>
      <c r="S46" s="15"/>
      <c r="T46" s="15"/>
      <c r="U46" s="15"/>
      <c r="V46" s="15"/>
      <c r="W46" s="15"/>
      <c r="X46" s="15"/>
      <c r="Y46" s="15"/>
      <c r="Z46" s="15"/>
    </row>
    <row r="47" spans="1:26" ht="15.75" customHeight="1" x14ac:dyDescent="0.25">
      <c r="A47" s="52">
        <v>28</v>
      </c>
      <c r="B47" s="52" t="s">
        <v>734</v>
      </c>
      <c r="C47" s="52" t="s">
        <v>697</v>
      </c>
      <c r="D47" s="52">
        <v>46</v>
      </c>
      <c r="E47" s="15"/>
      <c r="F47" s="16"/>
      <c r="G47" s="16"/>
      <c r="H47" s="53" t="s">
        <v>813</v>
      </c>
      <c r="I47" s="54" t="s">
        <v>802</v>
      </c>
      <c r="J47" s="52">
        <v>134007</v>
      </c>
      <c r="K47" s="15" t="s">
        <v>814</v>
      </c>
      <c r="L47" s="15">
        <v>82079</v>
      </c>
      <c r="M47" s="30">
        <f>VLOOKUP(L47,zdroj_vykony!$A$1:$E$1258,5,FALSE)</f>
        <v>328</v>
      </c>
      <c r="N47" s="16">
        <f>M47*'sazba bodu'!$B$3</f>
        <v>328</v>
      </c>
      <c r="O47" s="55"/>
      <c r="P47" s="15"/>
      <c r="Q47" s="15"/>
      <c r="R47" s="15"/>
      <c r="S47" s="15"/>
      <c r="T47" s="15"/>
      <c r="U47" s="15"/>
      <c r="V47" s="15"/>
      <c r="W47" s="15"/>
      <c r="X47" s="15"/>
      <c r="Y47" s="15"/>
      <c r="Z47" s="15"/>
    </row>
    <row r="48" spans="1:26" ht="15.75" customHeight="1" x14ac:dyDescent="0.25">
      <c r="A48" s="52">
        <v>29</v>
      </c>
      <c r="B48" s="52" t="s">
        <v>734</v>
      </c>
      <c r="C48" s="52" t="s">
        <v>697</v>
      </c>
      <c r="D48" s="52">
        <v>47</v>
      </c>
      <c r="E48" s="15"/>
      <c r="F48" s="16"/>
      <c r="G48" s="16"/>
      <c r="H48" s="53" t="s">
        <v>815</v>
      </c>
      <c r="I48" s="54" t="s">
        <v>802</v>
      </c>
      <c r="J48" s="52">
        <v>134009</v>
      </c>
      <c r="K48" s="15" t="s">
        <v>816</v>
      </c>
      <c r="L48" s="15">
        <v>82079</v>
      </c>
      <c r="M48" s="30">
        <f>VLOOKUP(L48,zdroj_vykony!$A$1:$E$1258,5,FALSE)</f>
        <v>328</v>
      </c>
      <c r="N48" s="16">
        <f>M48*'sazba bodu'!$B$3</f>
        <v>328</v>
      </c>
      <c r="O48" s="55"/>
      <c r="P48" s="15"/>
      <c r="Q48" s="15"/>
      <c r="R48" s="15"/>
      <c r="S48" s="15"/>
      <c r="T48" s="15"/>
      <c r="U48" s="15"/>
      <c r="V48" s="15"/>
      <c r="W48" s="15"/>
      <c r="X48" s="15"/>
      <c r="Y48" s="15"/>
      <c r="Z48" s="15"/>
    </row>
    <row r="49" spans="1:26" ht="15.75" customHeight="1" x14ac:dyDescent="0.25">
      <c r="A49" s="52">
        <v>30</v>
      </c>
      <c r="B49" s="52" t="s">
        <v>734</v>
      </c>
      <c r="C49" s="52" t="s">
        <v>697</v>
      </c>
      <c r="D49" s="52">
        <v>48</v>
      </c>
      <c r="E49" s="15"/>
      <c r="F49" s="16"/>
      <c r="G49" s="16"/>
      <c r="H49" s="53" t="s">
        <v>817</v>
      </c>
      <c r="I49" s="54" t="s">
        <v>802</v>
      </c>
      <c r="J49" s="6">
        <v>134010</v>
      </c>
      <c r="K49" s="15" t="s">
        <v>818</v>
      </c>
      <c r="L49" s="15">
        <v>82079</v>
      </c>
      <c r="M49" s="30">
        <f>VLOOKUP(L49,zdroj_vykony!$A$1:$E$1258,5,FALSE)</f>
        <v>328</v>
      </c>
      <c r="N49" s="16">
        <f>M49*'sazba bodu'!$B$3</f>
        <v>328</v>
      </c>
      <c r="O49" s="55"/>
      <c r="P49" s="15"/>
      <c r="Q49" s="15"/>
      <c r="R49" s="15"/>
      <c r="S49" s="15"/>
      <c r="T49" s="15"/>
      <c r="U49" s="15"/>
      <c r="V49" s="15"/>
      <c r="W49" s="15"/>
      <c r="X49" s="15"/>
      <c r="Y49" s="15"/>
      <c r="Z49" s="15"/>
    </row>
    <row r="50" spans="1:26" ht="15.75" customHeight="1" x14ac:dyDescent="0.25">
      <c r="A50" s="52">
        <v>33</v>
      </c>
      <c r="B50" s="52" t="s">
        <v>734</v>
      </c>
      <c r="C50" s="52" t="s">
        <v>697</v>
      </c>
      <c r="D50" s="52">
        <v>49</v>
      </c>
      <c r="E50" s="15" t="s">
        <v>819</v>
      </c>
      <c r="F50" s="16">
        <f>SUM(N50:N51)</f>
        <v>656</v>
      </c>
      <c r="G50" s="16">
        <f>F50*1.15</f>
        <v>754.4</v>
      </c>
      <c r="H50" s="53" t="s">
        <v>820</v>
      </c>
      <c r="I50" s="54" t="s">
        <v>802</v>
      </c>
      <c r="J50" s="52">
        <v>134012</v>
      </c>
      <c r="K50" s="15" t="s">
        <v>821</v>
      </c>
      <c r="L50" s="15">
        <v>82079</v>
      </c>
      <c r="M50" s="30">
        <f>VLOOKUP(L50,zdroj_vykony!$A$1:$E$1258,5,FALSE)</f>
        <v>328</v>
      </c>
      <c r="N50" s="16">
        <f>M50*'sazba bodu'!$B$3</f>
        <v>328</v>
      </c>
      <c r="O50" s="55"/>
      <c r="P50" s="58" t="s">
        <v>822</v>
      </c>
      <c r="Q50" s="15"/>
      <c r="R50" s="15"/>
      <c r="S50" s="15"/>
      <c r="T50" s="15"/>
      <c r="U50" s="15"/>
      <c r="V50" s="15"/>
      <c r="W50" s="15"/>
      <c r="X50" s="15"/>
      <c r="Y50" s="15"/>
      <c r="Z50" s="15"/>
    </row>
    <row r="51" spans="1:26" ht="15.75" customHeight="1" x14ac:dyDescent="0.25">
      <c r="A51" s="52">
        <v>34</v>
      </c>
      <c r="B51" s="52" t="s">
        <v>734</v>
      </c>
      <c r="C51" s="52" t="s">
        <v>697</v>
      </c>
      <c r="D51" s="52">
        <v>50</v>
      </c>
      <c r="E51" s="15"/>
      <c r="F51" s="16"/>
      <c r="G51" s="16"/>
      <c r="H51" s="53" t="s">
        <v>823</v>
      </c>
      <c r="I51" s="54" t="s">
        <v>802</v>
      </c>
      <c r="J51" s="52">
        <v>134013</v>
      </c>
      <c r="K51" s="15" t="s">
        <v>824</v>
      </c>
      <c r="L51" s="15">
        <v>82079</v>
      </c>
      <c r="M51" s="30">
        <f>VLOOKUP(L51,zdroj_vykony!$A$1:$E$1258,5,FALSE)</f>
        <v>328</v>
      </c>
      <c r="N51" s="16">
        <f>M51*'sazba bodu'!$B$3</f>
        <v>328</v>
      </c>
      <c r="O51" s="55"/>
      <c r="P51" s="15"/>
      <c r="Q51" s="15"/>
      <c r="R51" s="15"/>
      <c r="S51" s="15"/>
      <c r="T51" s="15"/>
      <c r="U51" s="15"/>
      <c r="V51" s="15"/>
      <c r="W51" s="15"/>
      <c r="X51" s="15"/>
      <c r="Y51" s="15"/>
      <c r="Z51" s="15"/>
    </row>
    <row r="52" spans="1:26" ht="15.75" customHeight="1" x14ac:dyDescent="0.25">
      <c r="A52" s="52">
        <v>35</v>
      </c>
      <c r="B52" s="52" t="s">
        <v>734</v>
      </c>
      <c r="C52" s="52" t="s">
        <v>697</v>
      </c>
      <c r="D52" s="52">
        <v>51</v>
      </c>
      <c r="E52" s="15" t="s">
        <v>825</v>
      </c>
      <c r="F52" s="16">
        <v>2998</v>
      </c>
      <c r="G52" s="16">
        <f t="shared" ref="G52:G54" si="5">F52*1.15</f>
        <v>3447.7</v>
      </c>
      <c r="H52" s="53"/>
      <c r="I52" s="54" t="s">
        <v>802</v>
      </c>
      <c r="J52" s="52">
        <v>134005</v>
      </c>
      <c r="K52" s="15" t="s">
        <v>826</v>
      </c>
      <c r="L52" s="15">
        <v>91411</v>
      </c>
      <c r="M52" s="30">
        <f>VLOOKUP(L52,zdroj_vykony!$A$1:$E$1258,5,FALSE)</f>
        <v>1499</v>
      </c>
      <c r="N52" s="16">
        <f>(M52*'sazba bodu'!$B$3)*2</f>
        <v>2998</v>
      </c>
      <c r="O52" s="55"/>
      <c r="P52" s="58" t="s">
        <v>827</v>
      </c>
      <c r="Q52" s="15"/>
      <c r="R52" s="15"/>
      <c r="S52" s="15"/>
      <c r="T52" s="15"/>
      <c r="U52" s="15"/>
      <c r="V52" s="15"/>
      <c r="W52" s="15"/>
      <c r="X52" s="15"/>
      <c r="Y52" s="15"/>
      <c r="Z52" s="15"/>
    </row>
    <row r="53" spans="1:26" ht="15.75" customHeight="1" x14ac:dyDescent="0.25">
      <c r="A53" s="52">
        <v>31</v>
      </c>
      <c r="B53" s="52" t="s">
        <v>734</v>
      </c>
      <c r="C53" s="52" t="s">
        <v>697</v>
      </c>
      <c r="D53" s="52">
        <v>52</v>
      </c>
      <c r="E53" s="15" t="s">
        <v>828</v>
      </c>
      <c r="F53" s="16">
        <v>2998</v>
      </c>
      <c r="G53" s="62">
        <f t="shared" si="5"/>
        <v>3447.7</v>
      </c>
      <c r="H53" s="53"/>
      <c r="I53" s="54" t="s">
        <v>802</v>
      </c>
      <c r="J53" s="52">
        <v>134008</v>
      </c>
      <c r="K53" s="15" t="s">
        <v>829</v>
      </c>
      <c r="L53" s="15">
        <v>91411</v>
      </c>
      <c r="M53" s="30">
        <f>VLOOKUP(L53,zdroj_vykony!$A$1:$E$1258,5,FALSE)</f>
        <v>1499</v>
      </c>
      <c r="N53" s="16">
        <f>(M53*'sazba bodu'!$B$3)*2</f>
        <v>2998</v>
      </c>
      <c r="O53" s="55"/>
      <c r="P53" s="58" t="s">
        <v>830</v>
      </c>
      <c r="Q53" s="15"/>
      <c r="R53" s="15"/>
      <c r="S53" s="15"/>
      <c r="T53" s="15"/>
      <c r="U53" s="15"/>
      <c r="V53" s="15"/>
      <c r="W53" s="15"/>
      <c r="X53" s="15"/>
      <c r="Y53" s="15"/>
      <c r="Z53" s="15"/>
    </row>
    <row r="54" spans="1:26" ht="15.75" customHeight="1" x14ac:dyDescent="0.25">
      <c r="A54" s="52">
        <v>32</v>
      </c>
      <c r="B54" s="52" t="s">
        <v>734</v>
      </c>
      <c r="C54" s="52" t="s">
        <v>697</v>
      </c>
      <c r="D54" s="52">
        <v>53</v>
      </c>
      <c r="E54" s="15" t="s">
        <v>831</v>
      </c>
      <c r="F54" s="16">
        <v>2998</v>
      </c>
      <c r="G54" s="62">
        <f t="shared" si="5"/>
        <v>3447.7</v>
      </c>
      <c r="H54" s="53"/>
      <c r="I54" s="54" t="s">
        <v>802</v>
      </c>
      <c r="J54" s="52">
        <v>134011</v>
      </c>
      <c r="K54" s="15" t="s">
        <v>832</v>
      </c>
      <c r="L54" s="15">
        <v>91411</v>
      </c>
      <c r="M54" s="30">
        <f>VLOOKUP(L54,zdroj_vykony!$A$1:$E$1258,5,FALSE)</f>
        <v>1499</v>
      </c>
      <c r="N54" s="16">
        <f>(M54*'sazba bodu'!$B$3)*2</f>
        <v>2998</v>
      </c>
      <c r="O54" s="55"/>
      <c r="P54" s="58" t="s">
        <v>830</v>
      </c>
      <c r="Q54" s="15"/>
      <c r="R54" s="15"/>
      <c r="S54" s="15"/>
      <c r="T54" s="15"/>
      <c r="U54" s="15"/>
      <c r="V54" s="15"/>
      <c r="W54" s="15"/>
      <c r="X54" s="15"/>
      <c r="Y54" s="15"/>
      <c r="Z54" s="15"/>
    </row>
    <row r="55" spans="1:26" ht="15.75" customHeight="1" x14ac:dyDescent="0.25">
      <c r="A55" s="52">
        <v>108</v>
      </c>
      <c r="B55" s="52" t="s">
        <v>734</v>
      </c>
      <c r="C55" s="52" t="s">
        <v>697</v>
      </c>
      <c r="D55" s="52">
        <v>54</v>
      </c>
      <c r="E55" s="15" t="s">
        <v>833</v>
      </c>
      <c r="F55" s="16">
        <v>328</v>
      </c>
      <c r="G55" s="63">
        <v>377</v>
      </c>
      <c r="H55" s="53"/>
      <c r="I55" s="54" t="s">
        <v>802</v>
      </c>
      <c r="J55" s="52">
        <v>134001</v>
      </c>
      <c r="K55" s="15" t="s">
        <v>834</v>
      </c>
      <c r="L55" s="15">
        <v>82079</v>
      </c>
      <c r="M55" s="30">
        <f>VLOOKUP(L55,zdroj_vykony!$A$1:$E$1258,5,FALSE)</f>
        <v>328</v>
      </c>
      <c r="N55" s="16">
        <f>M55*'sazba bodu'!$B$3</f>
        <v>328</v>
      </c>
      <c r="O55" s="55"/>
      <c r="P55" s="58" t="s">
        <v>835</v>
      </c>
      <c r="Q55" s="15"/>
      <c r="R55" s="15"/>
      <c r="S55" s="15"/>
      <c r="T55" s="15"/>
      <c r="U55" s="15"/>
      <c r="V55" s="15"/>
      <c r="W55" s="15"/>
      <c r="X55" s="15"/>
      <c r="Y55" s="15"/>
      <c r="Z55" s="15"/>
    </row>
    <row r="56" spans="1:26" ht="15.75" customHeight="1" x14ac:dyDescent="0.25">
      <c r="A56" s="52">
        <v>109</v>
      </c>
      <c r="B56" s="52" t="s">
        <v>734</v>
      </c>
      <c r="C56" s="52" t="s">
        <v>697</v>
      </c>
      <c r="D56" s="52">
        <v>55</v>
      </c>
      <c r="E56" s="15" t="s">
        <v>836</v>
      </c>
      <c r="F56" s="16">
        <v>328</v>
      </c>
      <c r="G56" s="16">
        <f t="shared" ref="G56:G58" si="6">F56*1.15</f>
        <v>377.2</v>
      </c>
      <c r="H56" s="53"/>
      <c r="I56" s="54" t="s">
        <v>802</v>
      </c>
      <c r="J56" s="52">
        <v>134002</v>
      </c>
      <c r="K56" s="15" t="s">
        <v>837</v>
      </c>
      <c r="L56" s="15">
        <v>82079</v>
      </c>
      <c r="M56" s="30">
        <f>VLOOKUP(L56,zdroj_vykony!$A$1:$E$1258,5,FALSE)</f>
        <v>328</v>
      </c>
      <c r="N56" s="16">
        <f>M56*'sazba bodu'!$B$3</f>
        <v>328</v>
      </c>
      <c r="O56" s="55"/>
      <c r="P56" s="58" t="s">
        <v>835</v>
      </c>
      <c r="Q56" s="15"/>
      <c r="R56" s="15"/>
      <c r="S56" s="15"/>
      <c r="T56" s="15"/>
      <c r="U56" s="15"/>
      <c r="V56" s="15"/>
      <c r="W56" s="15"/>
      <c r="X56" s="15"/>
      <c r="Y56" s="15"/>
      <c r="Z56" s="15"/>
    </row>
    <row r="57" spans="1:26" ht="15.75" customHeight="1" x14ac:dyDescent="0.25">
      <c r="A57" s="52">
        <v>298</v>
      </c>
      <c r="B57" s="52" t="s">
        <v>734</v>
      </c>
      <c r="C57" s="6" t="s">
        <v>838</v>
      </c>
      <c r="D57" s="52">
        <v>56</v>
      </c>
      <c r="E57" s="15" t="s">
        <v>839</v>
      </c>
      <c r="F57" s="16">
        <v>300</v>
      </c>
      <c r="G57" s="16">
        <f t="shared" si="6"/>
        <v>345</v>
      </c>
      <c r="H57" s="53"/>
      <c r="I57" s="54" t="s">
        <v>802</v>
      </c>
      <c r="J57" s="6">
        <v>134015</v>
      </c>
      <c r="K57" s="15" t="s">
        <v>840</v>
      </c>
      <c r="L57" s="56">
        <v>96881</v>
      </c>
      <c r="M57" s="18">
        <f>VLOOKUP(L57,zdroj_vykony!$A$1:$E$1265,5,FALSE)</f>
        <v>300</v>
      </c>
      <c r="N57" s="16">
        <f>M57*'sazba bodu'!$B$2</f>
        <v>300</v>
      </c>
      <c r="O57" s="57"/>
      <c r="P57" s="58" t="s">
        <v>841</v>
      </c>
      <c r="Q57" s="15"/>
      <c r="R57" s="15"/>
      <c r="S57" s="15"/>
      <c r="T57" s="15"/>
      <c r="U57" s="15"/>
      <c r="V57" s="15"/>
      <c r="W57" s="15"/>
      <c r="X57" s="15"/>
      <c r="Y57" s="15"/>
      <c r="Z57" s="15"/>
    </row>
    <row r="58" spans="1:26" ht="15.75" customHeight="1" x14ac:dyDescent="0.25">
      <c r="A58" s="52">
        <v>37</v>
      </c>
      <c r="B58" s="52" t="s">
        <v>734</v>
      </c>
      <c r="C58" s="52" t="s">
        <v>697</v>
      </c>
      <c r="D58" s="52">
        <v>57</v>
      </c>
      <c r="E58" s="64" t="s">
        <v>842</v>
      </c>
      <c r="F58" s="16">
        <f>SUM(N58:N60)</f>
        <v>984</v>
      </c>
      <c r="G58" s="16">
        <f t="shared" si="6"/>
        <v>1131.5999999999999</v>
      </c>
      <c r="H58" s="53" t="s">
        <v>843</v>
      </c>
      <c r="I58" s="54" t="s">
        <v>844</v>
      </c>
      <c r="J58" s="52">
        <v>135001</v>
      </c>
      <c r="K58" s="15" t="s">
        <v>845</v>
      </c>
      <c r="L58" s="15">
        <v>82079</v>
      </c>
      <c r="M58" s="30">
        <f>VLOOKUP(L58,zdroj_vykony!$A$1:$E$1258,5,FALSE)</f>
        <v>328</v>
      </c>
      <c r="N58" s="16">
        <f>M58*'sazba bodu'!$B$3</f>
        <v>328</v>
      </c>
      <c r="O58" s="55"/>
      <c r="P58" s="15">
        <f>6*328</f>
        <v>1968</v>
      </c>
      <c r="Q58" s="15"/>
      <c r="R58" s="15"/>
      <c r="S58" s="15"/>
      <c r="T58" s="15"/>
      <c r="U58" s="15"/>
      <c r="V58" s="15"/>
      <c r="W58" s="15"/>
      <c r="X58" s="15"/>
      <c r="Y58" s="15"/>
      <c r="Z58" s="15"/>
    </row>
    <row r="59" spans="1:26" ht="15.75" customHeight="1" x14ac:dyDescent="0.25">
      <c r="A59" s="52">
        <v>38</v>
      </c>
      <c r="B59" s="52" t="s">
        <v>734</v>
      </c>
      <c r="C59" s="52" t="s">
        <v>697</v>
      </c>
      <c r="D59" s="52">
        <v>58</v>
      </c>
      <c r="E59" s="15"/>
      <c r="F59" s="16"/>
      <c r="G59" s="16"/>
      <c r="H59" s="53" t="s">
        <v>846</v>
      </c>
      <c r="I59" s="54" t="s">
        <v>844</v>
      </c>
      <c r="J59" s="52">
        <v>135002</v>
      </c>
      <c r="K59" s="15" t="s">
        <v>847</v>
      </c>
      <c r="L59" s="15">
        <v>82079</v>
      </c>
      <c r="M59" s="30">
        <f>VLOOKUP(L59,zdroj_vykony!$A$1:$E$1258,5,FALSE)</f>
        <v>328</v>
      </c>
      <c r="N59" s="16">
        <f>M59*'sazba bodu'!$B$3</f>
        <v>328</v>
      </c>
      <c r="O59" s="55"/>
      <c r="P59" s="15"/>
      <c r="Q59" s="15"/>
      <c r="R59" s="15"/>
      <c r="S59" s="15"/>
      <c r="T59" s="15"/>
      <c r="U59" s="15"/>
      <c r="V59" s="15"/>
      <c r="W59" s="15"/>
      <c r="X59" s="15"/>
      <c r="Y59" s="15"/>
      <c r="Z59" s="15"/>
    </row>
    <row r="60" spans="1:26" ht="15.75" customHeight="1" x14ac:dyDescent="0.25">
      <c r="A60" s="52">
        <v>36</v>
      </c>
      <c r="B60" s="52" t="s">
        <v>734</v>
      </c>
      <c r="C60" s="52" t="s">
        <v>697</v>
      </c>
      <c r="D60" s="52">
        <v>59</v>
      </c>
      <c r="E60" s="15"/>
      <c r="F60" s="16"/>
      <c r="G60" s="16"/>
      <c r="H60" s="53" t="s">
        <v>848</v>
      </c>
      <c r="I60" s="54" t="s">
        <v>844</v>
      </c>
      <c r="J60" s="52">
        <v>135003</v>
      </c>
      <c r="K60" s="15" t="s">
        <v>849</v>
      </c>
      <c r="L60" s="15">
        <v>82079</v>
      </c>
      <c r="M60" s="30">
        <f>VLOOKUP(L60,zdroj_vykony!$A$1:$E$1258,5,FALSE)</f>
        <v>328</v>
      </c>
      <c r="N60" s="16">
        <f>M60*'sazba bodu'!$B$3</f>
        <v>328</v>
      </c>
      <c r="O60" s="55"/>
      <c r="P60" s="15"/>
      <c r="Q60" s="15"/>
      <c r="R60" s="15"/>
      <c r="S60" s="15"/>
      <c r="T60" s="15"/>
      <c r="U60" s="15"/>
      <c r="V60" s="15"/>
      <c r="W60" s="15"/>
      <c r="X60" s="15"/>
      <c r="Y60" s="15"/>
      <c r="Z60" s="15"/>
    </row>
    <row r="61" spans="1:26" ht="15.75" customHeight="1" x14ac:dyDescent="0.25">
      <c r="A61" s="52">
        <v>40</v>
      </c>
      <c r="B61" s="52" t="s">
        <v>734</v>
      </c>
      <c r="C61" s="52" t="s">
        <v>697</v>
      </c>
      <c r="D61" s="52">
        <v>60</v>
      </c>
      <c r="E61" s="64" t="s">
        <v>589</v>
      </c>
      <c r="F61" s="16">
        <f>SUM(N61:N62)</f>
        <v>656</v>
      </c>
      <c r="G61" s="16">
        <f>F61*1.15</f>
        <v>754.4</v>
      </c>
      <c r="H61" s="53" t="s">
        <v>850</v>
      </c>
      <c r="I61" s="54" t="s">
        <v>844</v>
      </c>
      <c r="J61" s="52">
        <v>135004</v>
      </c>
      <c r="K61" s="15" t="s">
        <v>851</v>
      </c>
      <c r="L61" s="15">
        <v>82079</v>
      </c>
      <c r="M61" s="30">
        <f>VLOOKUP(L61,zdroj_vykony!$A$1:$E$1258,5,FALSE)</f>
        <v>328</v>
      </c>
      <c r="N61" s="16">
        <f>M61*'sazba bodu'!$B$3</f>
        <v>328</v>
      </c>
      <c r="O61" s="55"/>
      <c r="P61" s="15"/>
      <c r="Q61" s="15"/>
      <c r="R61" s="15"/>
      <c r="S61" s="15"/>
      <c r="T61" s="15"/>
      <c r="U61" s="15"/>
      <c r="V61" s="15"/>
      <c r="W61" s="15"/>
      <c r="X61" s="15"/>
      <c r="Y61" s="15"/>
      <c r="Z61" s="15"/>
    </row>
    <row r="62" spans="1:26" ht="15.75" customHeight="1" x14ac:dyDescent="0.25">
      <c r="A62" s="52">
        <v>230</v>
      </c>
      <c r="B62" s="6" t="s">
        <v>705</v>
      </c>
      <c r="C62" s="6" t="s">
        <v>697</v>
      </c>
      <c r="D62" s="52">
        <v>61</v>
      </c>
      <c r="E62" s="15"/>
      <c r="F62" s="16"/>
      <c r="G62" s="16"/>
      <c r="H62" s="53" t="s">
        <v>852</v>
      </c>
      <c r="I62" s="54" t="s">
        <v>844</v>
      </c>
      <c r="J62" s="52">
        <v>135005</v>
      </c>
      <c r="K62" s="15" t="s">
        <v>853</v>
      </c>
      <c r="L62" s="56">
        <v>82079</v>
      </c>
      <c r="M62" s="18">
        <f>VLOOKUP(L62,zdroj_vykony!$A$1:$E$1265,5,FALSE)</f>
        <v>328</v>
      </c>
      <c r="N62" s="16">
        <f>M62*'sazba bodu'!$B$2</f>
        <v>328</v>
      </c>
      <c r="O62" s="57"/>
      <c r="P62" s="15"/>
      <c r="Q62" s="15"/>
      <c r="R62" s="15"/>
      <c r="S62" s="15"/>
      <c r="T62" s="15"/>
      <c r="U62" s="15"/>
      <c r="V62" s="15"/>
      <c r="W62" s="15"/>
      <c r="X62" s="15"/>
      <c r="Y62" s="15"/>
      <c r="Z62" s="15"/>
    </row>
    <row r="63" spans="1:26" ht="15.75" customHeight="1" x14ac:dyDescent="0.25">
      <c r="A63" s="52">
        <v>39</v>
      </c>
      <c r="B63" s="52" t="s">
        <v>734</v>
      </c>
      <c r="C63" s="52" t="s">
        <v>697</v>
      </c>
      <c r="D63" s="52">
        <v>62</v>
      </c>
      <c r="E63" s="15"/>
      <c r="F63" s="16"/>
      <c r="G63" s="16"/>
      <c r="H63" s="53" t="s">
        <v>854</v>
      </c>
      <c r="I63" s="54" t="s">
        <v>844</v>
      </c>
      <c r="J63" s="52">
        <v>135006</v>
      </c>
      <c r="K63" s="15" t="s">
        <v>855</v>
      </c>
      <c r="L63" s="15">
        <v>82079</v>
      </c>
      <c r="M63" s="30">
        <f>VLOOKUP(L63,zdroj_vykony!$A$1:$E$1258,5,FALSE)</f>
        <v>328</v>
      </c>
      <c r="N63" s="16">
        <f>M63*'sazba bodu'!$B$3</f>
        <v>328</v>
      </c>
      <c r="O63" s="55"/>
      <c r="P63" s="15"/>
      <c r="Q63" s="15"/>
      <c r="R63" s="15"/>
      <c r="S63" s="15"/>
      <c r="T63" s="15"/>
      <c r="U63" s="15"/>
      <c r="V63" s="15"/>
      <c r="W63" s="15"/>
      <c r="X63" s="15"/>
      <c r="Y63" s="15"/>
      <c r="Z63" s="15"/>
    </row>
    <row r="64" spans="1:26" ht="15.75" customHeight="1" x14ac:dyDescent="0.25">
      <c r="A64" s="52">
        <v>42</v>
      </c>
      <c r="B64" s="52" t="s">
        <v>734</v>
      </c>
      <c r="C64" s="52" t="s">
        <v>697</v>
      </c>
      <c r="D64" s="52">
        <v>63</v>
      </c>
      <c r="E64" s="64" t="s">
        <v>856</v>
      </c>
      <c r="F64" s="16">
        <v>2122</v>
      </c>
      <c r="G64" s="16">
        <f t="shared" ref="G64:G65" si="7">F64*1.15</f>
        <v>2440.2999999999997</v>
      </c>
      <c r="H64" s="53"/>
      <c r="I64" s="54" t="s">
        <v>844</v>
      </c>
      <c r="J64" s="52">
        <v>135007</v>
      </c>
      <c r="K64" s="15" t="s">
        <v>857</v>
      </c>
      <c r="L64" s="15">
        <v>91399</v>
      </c>
      <c r="M64" s="30">
        <f>VLOOKUP(L64,zdroj_vykony!$A$1:$E$1258,5,FALSE)</f>
        <v>2122</v>
      </c>
      <c r="N64" s="16">
        <f>M64*'sazba bodu'!$B$3</f>
        <v>2122</v>
      </c>
      <c r="O64" s="55"/>
      <c r="P64" s="15"/>
      <c r="Q64" s="15"/>
      <c r="R64" s="15"/>
      <c r="S64" s="15"/>
      <c r="T64" s="15"/>
      <c r="U64" s="15"/>
      <c r="V64" s="15"/>
      <c r="W64" s="15"/>
      <c r="X64" s="15"/>
      <c r="Y64" s="15"/>
      <c r="Z64" s="15"/>
    </row>
    <row r="65" spans="1:26" ht="15.75" customHeight="1" x14ac:dyDescent="0.25">
      <c r="A65" s="52">
        <v>214</v>
      </c>
      <c r="B65" s="52" t="s">
        <v>705</v>
      </c>
      <c r="C65" s="6" t="s">
        <v>697</v>
      </c>
      <c r="D65" s="52">
        <v>64</v>
      </c>
      <c r="E65" s="58" t="s">
        <v>858</v>
      </c>
      <c r="F65" s="16">
        <f>SUM(N65:N66)</f>
        <v>718</v>
      </c>
      <c r="G65" s="16">
        <f t="shared" si="7"/>
        <v>825.69999999999993</v>
      </c>
      <c r="H65" s="65" t="s">
        <v>859</v>
      </c>
      <c r="I65" s="54" t="s">
        <v>844</v>
      </c>
      <c r="J65" s="52">
        <v>135011</v>
      </c>
      <c r="K65" s="15" t="s">
        <v>860</v>
      </c>
      <c r="L65" s="56">
        <v>82113</v>
      </c>
      <c r="M65" s="18">
        <f>VLOOKUP(L65,zdroj_vykony!$A$1:$E$1265,5,FALSE)</f>
        <v>359</v>
      </c>
      <c r="N65" s="16">
        <f>M65*'sazba bodu'!$B$2</f>
        <v>359</v>
      </c>
      <c r="O65" s="57"/>
      <c r="P65" s="15"/>
      <c r="Q65" s="15"/>
      <c r="R65" s="15"/>
      <c r="S65" s="15"/>
      <c r="T65" s="15"/>
      <c r="U65" s="15"/>
      <c r="V65" s="15"/>
      <c r="W65" s="15"/>
      <c r="X65" s="15"/>
      <c r="Y65" s="15"/>
      <c r="Z65" s="15"/>
    </row>
    <row r="66" spans="1:26" ht="15.75" customHeight="1" x14ac:dyDescent="0.25">
      <c r="A66" s="52">
        <v>213</v>
      </c>
      <c r="B66" s="52" t="s">
        <v>705</v>
      </c>
      <c r="C66" s="6" t="s">
        <v>697</v>
      </c>
      <c r="D66" s="52">
        <v>65</v>
      </c>
      <c r="E66" s="15"/>
      <c r="F66" s="16"/>
      <c r="G66" s="16"/>
      <c r="H66" s="65" t="s">
        <v>861</v>
      </c>
      <c r="I66" s="54" t="s">
        <v>844</v>
      </c>
      <c r="J66" s="52">
        <v>135012</v>
      </c>
      <c r="K66" s="15" t="s">
        <v>862</v>
      </c>
      <c r="L66" s="56">
        <v>82113</v>
      </c>
      <c r="M66" s="18">
        <f>VLOOKUP(L66,zdroj_vykony!$A$1:$E$1265,5,FALSE)</f>
        <v>359</v>
      </c>
      <c r="N66" s="16">
        <f>M66*'sazba bodu'!$B$2</f>
        <v>359</v>
      </c>
      <c r="O66" s="57"/>
      <c r="P66" s="15"/>
      <c r="Q66" s="15"/>
      <c r="R66" s="15"/>
      <c r="S66" s="15"/>
      <c r="T66" s="15"/>
      <c r="U66" s="15"/>
      <c r="V66" s="15"/>
      <c r="W66" s="15"/>
      <c r="X66" s="15"/>
      <c r="Y66" s="15"/>
      <c r="Z66" s="15"/>
    </row>
    <row r="67" spans="1:26" ht="15.75" customHeight="1" x14ac:dyDescent="0.25">
      <c r="A67" s="52">
        <v>240</v>
      </c>
      <c r="B67" s="6" t="s">
        <v>705</v>
      </c>
      <c r="C67" s="6" t="s">
        <v>697</v>
      </c>
      <c r="D67" s="52">
        <v>66</v>
      </c>
      <c r="E67" s="15" t="s">
        <v>863</v>
      </c>
      <c r="F67" s="16">
        <f>SUM(N67:N68)</f>
        <v>718</v>
      </c>
      <c r="G67" s="16">
        <f>F67*1.15</f>
        <v>825.69999999999993</v>
      </c>
      <c r="H67" s="53" t="s">
        <v>864</v>
      </c>
      <c r="I67" s="54" t="s">
        <v>844</v>
      </c>
      <c r="J67" s="52">
        <v>135009</v>
      </c>
      <c r="K67" s="15" t="s">
        <v>865</v>
      </c>
      <c r="L67" s="56">
        <v>82113</v>
      </c>
      <c r="M67" s="18">
        <f>VLOOKUP(L67,zdroj_vykony!$A$1:$E$1265,5,FALSE)</f>
        <v>359</v>
      </c>
      <c r="N67" s="16">
        <f>M67*'sazba bodu'!$B$2</f>
        <v>359</v>
      </c>
      <c r="O67" s="57"/>
      <c r="P67" s="15"/>
      <c r="Q67" s="15"/>
      <c r="R67" s="15"/>
      <c r="S67" s="15"/>
      <c r="T67" s="15"/>
      <c r="U67" s="15"/>
      <c r="V67" s="15"/>
      <c r="W67" s="15"/>
      <c r="X67" s="15"/>
      <c r="Y67" s="15"/>
      <c r="Z67" s="15"/>
    </row>
    <row r="68" spans="1:26" ht="15.75" customHeight="1" x14ac:dyDescent="0.25">
      <c r="A68" s="52">
        <v>239</v>
      </c>
      <c r="B68" s="6" t="s">
        <v>705</v>
      </c>
      <c r="C68" s="6" t="s">
        <v>697</v>
      </c>
      <c r="D68" s="52">
        <v>67</v>
      </c>
      <c r="E68" s="15"/>
      <c r="F68" s="16"/>
      <c r="G68" s="16"/>
      <c r="H68" s="53" t="s">
        <v>866</v>
      </c>
      <c r="I68" s="54" t="s">
        <v>844</v>
      </c>
      <c r="J68" s="6">
        <v>135010</v>
      </c>
      <c r="K68" s="15" t="s">
        <v>867</v>
      </c>
      <c r="L68" s="56">
        <v>82113</v>
      </c>
      <c r="M68" s="18">
        <f>VLOOKUP(L68,zdroj_vykony!$A$1:$E$1265,5,FALSE)</f>
        <v>359</v>
      </c>
      <c r="N68" s="16">
        <f>M68*'sazba bodu'!$B$2</f>
        <v>359</v>
      </c>
      <c r="O68" s="57"/>
      <c r="P68" s="15"/>
      <c r="Q68" s="15"/>
      <c r="R68" s="15"/>
      <c r="S68" s="15"/>
      <c r="T68" s="15"/>
      <c r="U68" s="15"/>
      <c r="V68" s="15"/>
      <c r="W68" s="15"/>
      <c r="X68" s="15"/>
      <c r="Y68" s="15"/>
      <c r="Z68" s="15"/>
    </row>
    <row r="69" spans="1:26" ht="15.75" customHeight="1" x14ac:dyDescent="0.25">
      <c r="A69" s="52">
        <v>285</v>
      </c>
      <c r="B69" s="6" t="s">
        <v>705</v>
      </c>
      <c r="C69" s="6" t="s">
        <v>697</v>
      </c>
      <c r="D69" s="52">
        <v>68</v>
      </c>
      <c r="E69" s="15" t="s">
        <v>868</v>
      </c>
      <c r="F69" s="16">
        <v>4244</v>
      </c>
      <c r="G69" s="16">
        <f t="shared" ref="G69:G70" si="8">F69*1.15</f>
        <v>4880.5999999999995</v>
      </c>
      <c r="H69" s="53"/>
      <c r="I69" s="54" t="s">
        <v>844</v>
      </c>
      <c r="J69" s="52">
        <v>135008</v>
      </c>
      <c r="K69" s="15" t="s">
        <v>869</v>
      </c>
      <c r="L69" s="56">
        <v>91399</v>
      </c>
      <c r="M69" s="18">
        <f>VLOOKUP(L69,zdroj_vykony!$A$1:$E$1265,5,FALSE)</f>
        <v>2122</v>
      </c>
      <c r="N69" s="16">
        <f>O69*M69*'sazba bodu'!$B$2</f>
        <v>4244</v>
      </c>
      <c r="O69" s="57">
        <v>2</v>
      </c>
      <c r="P69" s="15"/>
      <c r="Q69" s="15"/>
      <c r="R69" s="15"/>
      <c r="S69" s="15"/>
      <c r="T69" s="15"/>
      <c r="U69" s="15"/>
      <c r="V69" s="15"/>
      <c r="W69" s="15"/>
      <c r="X69" s="15"/>
      <c r="Y69" s="15"/>
      <c r="Z69" s="15"/>
    </row>
    <row r="70" spans="1:26" ht="15.75" customHeight="1" x14ac:dyDescent="0.25">
      <c r="A70" s="52">
        <v>44</v>
      </c>
      <c r="B70" s="52" t="s">
        <v>734</v>
      </c>
      <c r="C70" s="52" t="s">
        <v>697</v>
      </c>
      <c r="D70" s="52">
        <v>69</v>
      </c>
      <c r="E70" s="15" t="s">
        <v>870</v>
      </c>
      <c r="F70" s="16">
        <f>SUM(N70:N71)</f>
        <v>656</v>
      </c>
      <c r="G70" s="16">
        <f t="shared" si="8"/>
        <v>754.4</v>
      </c>
      <c r="H70" s="53" t="s">
        <v>871</v>
      </c>
      <c r="I70" s="54" t="s">
        <v>872</v>
      </c>
      <c r="J70" s="52">
        <v>136001</v>
      </c>
      <c r="K70" s="15" t="s">
        <v>873</v>
      </c>
      <c r="L70" s="15">
        <v>82079</v>
      </c>
      <c r="M70" s="30">
        <f>VLOOKUP(L70,zdroj_vykony!$A$1:$E$1258,5,FALSE)</f>
        <v>328</v>
      </c>
      <c r="N70" s="16">
        <f>M70*'sazba bodu'!$B$3</f>
        <v>328</v>
      </c>
      <c r="O70" s="55"/>
      <c r="P70" s="15"/>
      <c r="Q70" s="15"/>
      <c r="R70" s="15"/>
      <c r="S70" s="15"/>
      <c r="T70" s="15"/>
      <c r="U70" s="15"/>
      <c r="V70" s="15"/>
      <c r="W70" s="15"/>
      <c r="X70" s="15"/>
      <c r="Y70" s="15"/>
      <c r="Z70" s="15"/>
    </row>
    <row r="71" spans="1:26" ht="15.75" customHeight="1" x14ac:dyDescent="0.25">
      <c r="A71" s="52">
        <v>45</v>
      </c>
      <c r="B71" s="52" t="s">
        <v>734</v>
      </c>
      <c r="C71" s="52" t="s">
        <v>697</v>
      </c>
      <c r="D71" s="52">
        <v>70</v>
      </c>
      <c r="E71" s="15"/>
      <c r="F71" s="16"/>
      <c r="G71" s="16"/>
      <c r="H71" s="53" t="s">
        <v>874</v>
      </c>
      <c r="I71" s="54" t="s">
        <v>872</v>
      </c>
      <c r="J71" s="52">
        <v>136002</v>
      </c>
      <c r="K71" s="15" t="s">
        <v>875</v>
      </c>
      <c r="L71" s="15">
        <v>82079</v>
      </c>
      <c r="M71" s="30">
        <f>VLOOKUP(L71,zdroj_vykony!$A$1:$E$1258,5,FALSE)</f>
        <v>328</v>
      </c>
      <c r="N71" s="16">
        <f>M71*'sazba bodu'!$B$3</f>
        <v>328</v>
      </c>
      <c r="O71" s="55"/>
      <c r="P71" s="15"/>
      <c r="Q71" s="15"/>
      <c r="R71" s="15"/>
      <c r="S71" s="15"/>
      <c r="T71" s="15"/>
      <c r="U71" s="15"/>
      <c r="V71" s="15"/>
      <c r="W71" s="15"/>
      <c r="X71" s="15"/>
      <c r="Y71" s="15"/>
      <c r="Z71" s="15"/>
    </row>
    <row r="72" spans="1:26" ht="15.75" customHeight="1" x14ac:dyDescent="0.25">
      <c r="A72" s="52">
        <v>43</v>
      </c>
      <c r="B72" s="52" t="s">
        <v>734</v>
      </c>
      <c r="C72" s="52" t="s">
        <v>697</v>
      </c>
      <c r="D72" s="52">
        <v>71</v>
      </c>
      <c r="E72" s="15"/>
      <c r="F72" s="16"/>
      <c r="G72" s="16"/>
      <c r="H72" s="53" t="s">
        <v>876</v>
      </c>
      <c r="I72" s="54" t="s">
        <v>872</v>
      </c>
      <c r="J72" s="52">
        <v>136003</v>
      </c>
      <c r="K72" s="15" t="s">
        <v>877</v>
      </c>
      <c r="L72" s="15">
        <v>82079</v>
      </c>
      <c r="M72" s="30">
        <f>VLOOKUP(L72,zdroj_vykony!$A$1:$E$1258,5,FALSE)</f>
        <v>328</v>
      </c>
      <c r="N72" s="16">
        <f>M72*'sazba bodu'!$B$3</f>
        <v>328</v>
      </c>
      <c r="O72" s="55"/>
      <c r="P72" s="15"/>
      <c r="Q72" s="15"/>
      <c r="R72" s="15"/>
      <c r="S72" s="15"/>
      <c r="T72" s="15"/>
      <c r="U72" s="15"/>
      <c r="V72" s="15"/>
      <c r="W72" s="15"/>
      <c r="X72" s="15"/>
      <c r="Y72" s="15"/>
      <c r="Z72" s="15"/>
    </row>
    <row r="73" spans="1:26" ht="15.75" customHeight="1" x14ac:dyDescent="0.25">
      <c r="A73" s="52">
        <v>47</v>
      </c>
      <c r="B73" s="52" t="s">
        <v>734</v>
      </c>
      <c r="C73" s="52" t="s">
        <v>697</v>
      </c>
      <c r="D73" s="52">
        <v>72</v>
      </c>
      <c r="E73" s="15" t="s">
        <v>878</v>
      </c>
      <c r="F73" s="16">
        <f>SUM(N73:N75)</f>
        <v>4497</v>
      </c>
      <c r="G73" s="16">
        <f>F73*1.15</f>
        <v>5171.5499999999993</v>
      </c>
      <c r="H73" s="53" t="s">
        <v>879</v>
      </c>
      <c r="I73" s="54" t="s">
        <v>872</v>
      </c>
      <c r="J73" s="52">
        <v>136004</v>
      </c>
      <c r="K73" s="15" t="s">
        <v>880</v>
      </c>
      <c r="L73" s="15">
        <v>91411</v>
      </c>
      <c r="M73" s="30">
        <f>VLOOKUP(L73,zdroj_vykony!$A$1:$E$1258,5,FALSE)</f>
        <v>1499</v>
      </c>
      <c r="N73" s="16">
        <f>M73*'sazba bodu'!$B$3</f>
        <v>1499</v>
      </c>
      <c r="O73" s="55"/>
      <c r="P73" s="15"/>
      <c r="Q73" s="15"/>
      <c r="R73" s="15"/>
      <c r="S73" s="15"/>
      <c r="T73" s="15"/>
      <c r="U73" s="15"/>
      <c r="V73" s="15"/>
      <c r="W73" s="15"/>
      <c r="X73" s="15"/>
      <c r="Y73" s="15"/>
      <c r="Z73" s="15"/>
    </row>
    <row r="74" spans="1:26" ht="15.75" customHeight="1" x14ac:dyDescent="0.25">
      <c r="A74" s="52">
        <v>48</v>
      </c>
      <c r="B74" s="52" t="s">
        <v>734</v>
      </c>
      <c r="C74" s="52" t="s">
        <v>697</v>
      </c>
      <c r="D74" s="52">
        <v>73</v>
      </c>
      <c r="E74" s="15"/>
      <c r="F74" s="16"/>
      <c r="G74" s="16"/>
      <c r="H74" s="53" t="s">
        <v>881</v>
      </c>
      <c r="I74" s="54" t="s">
        <v>872</v>
      </c>
      <c r="J74" s="52">
        <v>136005</v>
      </c>
      <c r="K74" s="15" t="s">
        <v>882</v>
      </c>
      <c r="L74" s="15">
        <v>91411</v>
      </c>
      <c r="M74" s="30">
        <f>VLOOKUP(L74,zdroj_vykony!$A$1:$E$1258,5,FALSE)</f>
        <v>1499</v>
      </c>
      <c r="N74" s="16">
        <f>M74*'sazba bodu'!$B$3</f>
        <v>1499</v>
      </c>
      <c r="O74" s="55"/>
      <c r="P74" s="15"/>
      <c r="Q74" s="15"/>
      <c r="R74" s="15"/>
      <c r="S74" s="15"/>
      <c r="T74" s="15"/>
      <c r="U74" s="15"/>
      <c r="V74" s="15"/>
      <c r="W74" s="15"/>
      <c r="X74" s="15"/>
      <c r="Y74" s="15"/>
      <c r="Z74" s="15"/>
    </row>
    <row r="75" spans="1:26" ht="15.75" customHeight="1" x14ac:dyDescent="0.25">
      <c r="A75" s="52">
        <v>46</v>
      </c>
      <c r="B75" s="52" t="s">
        <v>734</v>
      </c>
      <c r="C75" s="52" t="s">
        <v>697</v>
      </c>
      <c r="D75" s="52">
        <v>74</v>
      </c>
      <c r="E75" s="15"/>
      <c r="F75" s="16"/>
      <c r="G75" s="16"/>
      <c r="H75" s="53" t="s">
        <v>883</v>
      </c>
      <c r="I75" s="54" t="s">
        <v>872</v>
      </c>
      <c r="J75" s="6">
        <v>136006</v>
      </c>
      <c r="K75" s="15" t="s">
        <v>884</v>
      </c>
      <c r="L75" s="15">
        <v>91411</v>
      </c>
      <c r="M75" s="30">
        <f>VLOOKUP(L75,zdroj_vykony!$A$1:$E$1258,5,FALSE)</f>
        <v>1499</v>
      </c>
      <c r="N75" s="16">
        <f>M75*'sazba bodu'!$B$3</f>
        <v>1499</v>
      </c>
      <c r="O75" s="55"/>
      <c r="P75" s="15"/>
      <c r="Q75" s="15"/>
      <c r="R75" s="15"/>
      <c r="S75" s="15"/>
      <c r="T75" s="15"/>
      <c r="U75" s="15"/>
      <c r="V75" s="15"/>
      <c r="W75" s="15"/>
      <c r="X75" s="15"/>
      <c r="Y75" s="15"/>
      <c r="Z75" s="15"/>
    </row>
    <row r="76" spans="1:26" ht="15.75" customHeight="1" x14ac:dyDescent="0.25">
      <c r="A76" s="52">
        <v>52</v>
      </c>
      <c r="B76" s="52" t="s">
        <v>734</v>
      </c>
      <c r="C76" s="52" t="s">
        <v>697</v>
      </c>
      <c r="D76" s="52">
        <v>75</v>
      </c>
      <c r="E76" s="15" t="s">
        <v>885</v>
      </c>
      <c r="F76" s="16">
        <v>2998</v>
      </c>
      <c r="G76" s="16">
        <f t="shared" ref="G76:G77" si="9">F76*1.15</f>
        <v>3447.7</v>
      </c>
      <c r="H76" s="53"/>
      <c r="I76" s="54" t="s">
        <v>872</v>
      </c>
      <c r="J76" s="52">
        <v>136007</v>
      </c>
      <c r="K76" s="15" t="s">
        <v>886</v>
      </c>
      <c r="L76" s="15">
        <v>91411</v>
      </c>
      <c r="M76" s="30">
        <f>VLOOKUP(L76,zdroj_vykony!$A$1:$E$1258,5,FALSE)</f>
        <v>1499</v>
      </c>
      <c r="N76" s="16">
        <f>(M76*'sazba bodu'!$B$3)*2</f>
        <v>2998</v>
      </c>
      <c r="O76" s="55"/>
      <c r="P76" s="15"/>
      <c r="Q76" s="15"/>
      <c r="R76" s="15"/>
      <c r="S76" s="15"/>
      <c r="T76" s="15"/>
      <c r="U76" s="15"/>
      <c r="V76" s="15"/>
      <c r="W76" s="15"/>
      <c r="X76" s="15"/>
      <c r="Y76" s="15"/>
      <c r="Z76" s="15"/>
    </row>
    <row r="77" spans="1:26" ht="15.75" customHeight="1" x14ac:dyDescent="0.25">
      <c r="A77" s="52">
        <v>54</v>
      </c>
      <c r="B77" s="52" t="s">
        <v>734</v>
      </c>
      <c r="C77" s="52" t="s">
        <v>697</v>
      </c>
      <c r="D77" s="52">
        <v>76</v>
      </c>
      <c r="E77" s="15" t="s">
        <v>887</v>
      </c>
      <c r="F77" s="16">
        <f>SUM(N77:N78)</f>
        <v>656</v>
      </c>
      <c r="G77" s="16">
        <f t="shared" si="9"/>
        <v>754.4</v>
      </c>
      <c r="H77" s="53" t="s">
        <v>888</v>
      </c>
      <c r="I77" s="54" t="s">
        <v>872</v>
      </c>
      <c r="J77" s="52">
        <v>136008</v>
      </c>
      <c r="K77" s="15" t="s">
        <v>889</v>
      </c>
      <c r="L77" s="15">
        <v>82079</v>
      </c>
      <c r="M77" s="30">
        <f>VLOOKUP(L77,zdroj_vykony!$A$1:$E$1258,5,FALSE)</f>
        <v>328</v>
      </c>
      <c r="N77" s="16">
        <f>M77*'sazba bodu'!$B$3</f>
        <v>328</v>
      </c>
      <c r="O77" s="55"/>
      <c r="P77" s="15"/>
      <c r="Q77" s="15"/>
      <c r="R77" s="15"/>
      <c r="S77" s="15"/>
      <c r="T77" s="15"/>
      <c r="U77" s="15"/>
      <c r="V77" s="15"/>
      <c r="W77" s="15"/>
      <c r="X77" s="15"/>
      <c r="Y77" s="15"/>
      <c r="Z77" s="15"/>
    </row>
    <row r="78" spans="1:26" ht="15.75" customHeight="1" x14ac:dyDescent="0.25">
      <c r="A78" s="52">
        <v>53</v>
      </c>
      <c r="B78" s="52" t="s">
        <v>734</v>
      </c>
      <c r="C78" s="52" t="s">
        <v>697</v>
      </c>
      <c r="D78" s="52">
        <v>77</v>
      </c>
      <c r="E78" s="15"/>
      <c r="F78" s="16"/>
      <c r="G78" s="16"/>
      <c r="H78" s="53" t="s">
        <v>890</v>
      </c>
      <c r="I78" s="54" t="s">
        <v>872</v>
      </c>
      <c r="J78" s="52">
        <v>136009</v>
      </c>
      <c r="K78" s="15" t="s">
        <v>891</v>
      </c>
      <c r="L78" s="15">
        <v>82079</v>
      </c>
      <c r="M78" s="30">
        <f>VLOOKUP(L78,zdroj_vykony!$A$1:$E$1258,5,FALSE)</f>
        <v>328</v>
      </c>
      <c r="N78" s="16">
        <f>M78*'sazba bodu'!$B$3</f>
        <v>328</v>
      </c>
      <c r="O78" s="55"/>
      <c r="P78" s="15"/>
      <c r="Q78" s="15"/>
      <c r="R78" s="15"/>
      <c r="S78" s="15"/>
      <c r="T78" s="15"/>
      <c r="U78" s="15"/>
      <c r="V78" s="15"/>
      <c r="W78" s="15"/>
      <c r="X78" s="15"/>
      <c r="Y78" s="15"/>
      <c r="Z78" s="15"/>
    </row>
    <row r="79" spans="1:26" ht="15.75" customHeight="1" x14ac:dyDescent="0.25">
      <c r="A79" s="52">
        <v>55</v>
      </c>
      <c r="B79" s="52" t="s">
        <v>734</v>
      </c>
      <c r="C79" s="52" t="s">
        <v>697</v>
      </c>
      <c r="D79" s="52">
        <v>78</v>
      </c>
      <c r="E79" s="15" t="s">
        <v>892</v>
      </c>
      <c r="F79" s="16">
        <v>2998</v>
      </c>
      <c r="G79" s="16">
        <f t="shared" ref="G79:G81" si="10">F79*1.15</f>
        <v>3447.7</v>
      </c>
      <c r="H79" s="53"/>
      <c r="I79" s="54" t="s">
        <v>872</v>
      </c>
      <c r="J79" s="52">
        <v>136010</v>
      </c>
      <c r="K79" s="15" t="s">
        <v>893</v>
      </c>
      <c r="L79" s="15">
        <v>91411</v>
      </c>
      <c r="M79" s="30">
        <f>VLOOKUP(L79,zdroj_vykony!$A$1:$E$1258,5,FALSE)</f>
        <v>1499</v>
      </c>
      <c r="N79" s="16">
        <f>(M79*'sazba bodu'!$B$3)*2</f>
        <v>2998</v>
      </c>
      <c r="O79" s="55"/>
      <c r="P79" s="15"/>
      <c r="Q79" s="15"/>
      <c r="R79" s="15"/>
      <c r="S79" s="15"/>
      <c r="T79" s="15"/>
      <c r="U79" s="15"/>
      <c r="V79" s="15"/>
      <c r="W79" s="15"/>
      <c r="X79" s="15"/>
      <c r="Y79" s="15"/>
      <c r="Z79" s="15"/>
    </row>
    <row r="80" spans="1:26" ht="15.75" customHeight="1" x14ac:dyDescent="0.25">
      <c r="A80" s="52">
        <v>56</v>
      </c>
      <c r="B80" s="52" t="s">
        <v>734</v>
      </c>
      <c r="C80" s="52" t="s">
        <v>697</v>
      </c>
      <c r="D80" s="52">
        <v>79</v>
      </c>
      <c r="E80" s="15" t="s">
        <v>894</v>
      </c>
      <c r="F80" s="16">
        <v>763</v>
      </c>
      <c r="G80" s="16">
        <f t="shared" si="10"/>
        <v>877.44999999999993</v>
      </c>
      <c r="H80" s="53"/>
      <c r="I80" s="54" t="s">
        <v>872</v>
      </c>
      <c r="J80" s="52">
        <v>136011</v>
      </c>
      <c r="K80" s="15" t="s">
        <v>895</v>
      </c>
      <c r="L80" s="15">
        <v>91483</v>
      </c>
      <c r="M80" s="30">
        <f>VLOOKUP(L80,zdroj_vykony!$A$1:$E$1258,5,FALSE)</f>
        <v>763</v>
      </c>
      <c r="N80" s="16">
        <f>M80*'sazba bodu'!$B$3</f>
        <v>763</v>
      </c>
      <c r="O80" s="55"/>
      <c r="P80" s="15"/>
      <c r="Q80" s="15"/>
      <c r="R80" s="15"/>
      <c r="S80" s="15"/>
      <c r="T80" s="15"/>
      <c r="U80" s="15"/>
      <c r="V80" s="15"/>
      <c r="W80" s="15"/>
      <c r="X80" s="15"/>
      <c r="Y80" s="15"/>
      <c r="Z80" s="15"/>
    </row>
    <row r="81" spans="1:26" ht="15.75" customHeight="1" x14ac:dyDescent="0.25">
      <c r="A81" s="52">
        <v>50</v>
      </c>
      <c r="B81" s="52" t="s">
        <v>734</v>
      </c>
      <c r="C81" s="52" t="s">
        <v>697</v>
      </c>
      <c r="D81" s="52">
        <v>80</v>
      </c>
      <c r="E81" s="15" t="s">
        <v>896</v>
      </c>
      <c r="F81" s="16">
        <f>SUM(N81:N83)</f>
        <v>984</v>
      </c>
      <c r="G81" s="16">
        <f t="shared" si="10"/>
        <v>1131.5999999999999</v>
      </c>
      <c r="H81" s="53" t="s">
        <v>897</v>
      </c>
      <c r="I81" s="54" t="s">
        <v>898</v>
      </c>
      <c r="J81" s="52">
        <v>137010</v>
      </c>
      <c r="K81" s="15" t="s">
        <v>899</v>
      </c>
      <c r="L81" s="15">
        <v>82079</v>
      </c>
      <c r="M81" s="30">
        <f>VLOOKUP(L81,zdroj_vykony!$A$1:$E$1258,5,FALSE)</f>
        <v>328</v>
      </c>
      <c r="N81" s="16">
        <f>M81*'sazba bodu'!$B$3</f>
        <v>328</v>
      </c>
      <c r="O81" s="55"/>
      <c r="P81" s="15"/>
      <c r="Q81" s="15"/>
      <c r="R81" s="15"/>
      <c r="S81" s="15"/>
      <c r="T81" s="15"/>
      <c r="U81" s="15"/>
      <c r="V81" s="15"/>
      <c r="W81" s="15"/>
      <c r="X81" s="15"/>
      <c r="Y81" s="15"/>
      <c r="Z81" s="15"/>
    </row>
    <row r="82" spans="1:26" ht="15.75" customHeight="1" x14ac:dyDescent="0.25">
      <c r="A82" s="52">
        <v>51</v>
      </c>
      <c r="B82" s="52" t="s">
        <v>734</v>
      </c>
      <c r="C82" s="52" t="s">
        <v>697</v>
      </c>
      <c r="D82" s="52">
        <v>81</v>
      </c>
      <c r="E82" s="15"/>
      <c r="F82" s="16"/>
      <c r="G82" s="16"/>
      <c r="H82" s="53" t="s">
        <v>900</v>
      </c>
      <c r="I82" s="54" t="s">
        <v>898</v>
      </c>
      <c r="J82" s="52">
        <v>137011</v>
      </c>
      <c r="K82" s="15" t="s">
        <v>901</v>
      </c>
      <c r="L82" s="15">
        <v>82079</v>
      </c>
      <c r="M82" s="30">
        <f>VLOOKUP(L82,zdroj_vykony!$A$1:$E$1258,5,FALSE)</f>
        <v>328</v>
      </c>
      <c r="N82" s="16">
        <f>M82*'sazba bodu'!$B$3</f>
        <v>328</v>
      </c>
      <c r="O82" s="55"/>
      <c r="P82" s="15"/>
      <c r="Q82" s="15"/>
      <c r="R82" s="15"/>
      <c r="S82" s="15"/>
      <c r="T82" s="15"/>
      <c r="U82" s="15"/>
      <c r="V82" s="15"/>
      <c r="W82" s="15"/>
      <c r="X82" s="15"/>
      <c r="Y82" s="15"/>
      <c r="Z82" s="15"/>
    </row>
    <row r="83" spans="1:26" ht="15.75" customHeight="1" x14ac:dyDescent="0.25">
      <c r="A83" s="52">
        <v>49</v>
      </c>
      <c r="B83" s="52" t="s">
        <v>734</v>
      </c>
      <c r="C83" s="52" t="s">
        <v>697</v>
      </c>
      <c r="D83" s="52">
        <v>82</v>
      </c>
      <c r="E83" s="15"/>
      <c r="F83" s="16"/>
      <c r="G83" s="16"/>
      <c r="H83" s="53" t="s">
        <v>902</v>
      </c>
      <c r="I83" s="54" t="s">
        <v>898</v>
      </c>
      <c r="J83" s="52">
        <v>137012</v>
      </c>
      <c r="K83" s="15" t="s">
        <v>903</v>
      </c>
      <c r="L83" s="15">
        <v>82079</v>
      </c>
      <c r="M83" s="30">
        <f>VLOOKUP(L83,zdroj_vykony!$A$1:$E$1258,5,FALSE)</f>
        <v>328</v>
      </c>
      <c r="N83" s="16">
        <f>M83*'sazba bodu'!$B$3</f>
        <v>328</v>
      </c>
      <c r="O83" s="55"/>
      <c r="P83" s="15"/>
      <c r="Q83" s="15"/>
      <c r="R83" s="15"/>
      <c r="S83" s="15"/>
      <c r="T83" s="15"/>
      <c r="U83" s="15"/>
      <c r="V83" s="15"/>
      <c r="W83" s="15"/>
      <c r="X83" s="15"/>
      <c r="Y83" s="15"/>
      <c r="Z83" s="15"/>
    </row>
    <row r="84" spans="1:26" ht="15.75" customHeight="1" x14ac:dyDescent="0.25">
      <c r="A84" s="52">
        <v>58</v>
      </c>
      <c r="B84" s="52" t="s">
        <v>734</v>
      </c>
      <c r="C84" s="52" t="s">
        <v>697</v>
      </c>
      <c r="D84" s="52">
        <v>83</v>
      </c>
      <c r="E84" s="15" t="s">
        <v>904</v>
      </c>
      <c r="F84" s="16">
        <f>SUM(N84:N85)</f>
        <v>656</v>
      </c>
      <c r="G84" s="16">
        <f>F84*1.15</f>
        <v>754.4</v>
      </c>
      <c r="H84" s="53" t="s">
        <v>905</v>
      </c>
      <c r="I84" s="54" t="s">
        <v>898</v>
      </c>
      <c r="J84" s="52">
        <v>137024</v>
      </c>
      <c r="K84" s="15" t="s">
        <v>906</v>
      </c>
      <c r="L84" s="15">
        <v>82079</v>
      </c>
      <c r="M84" s="30">
        <f>VLOOKUP(L84,zdroj_vykony!$A$1:$E$1258,5,FALSE)</f>
        <v>328</v>
      </c>
      <c r="N84" s="16">
        <f>M84*'sazba bodu'!$B$3</f>
        <v>328</v>
      </c>
      <c r="O84" s="55"/>
      <c r="P84" s="58" t="s">
        <v>907</v>
      </c>
      <c r="Q84" s="15"/>
      <c r="R84" s="15"/>
      <c r="S84" s="15"/>
      <c r="T84" s="15"/>
      <c r="U84" s="15"/>
      <c r="V84" s="15"/>
      <c r="W84" s="15"/>
      <c r="X84" s="15"/>
      <c r="Y84" s="15"/>
      <c r="Z84" s="15"/>
    </row>
    <row r="85" spans="1:26" ht="15.75" customHeight="1" x14ac:dyDescent="0.25">
      <c r="A85" s="52">
        <v>57</v>
      </c>
      <c r="B85" s="52" t="s">
        <v>734</v>
      </c>
      <c r="C85" s="52" t="s">
        <v>697</v>
      </c>
      <c r="D85" s="52">
        <v>84</v>
      </c>
      <c r="E85" s="15"/>
      <c r="F85" s="16"/>
      <c r="G85" s="16"/>
      <c r="H85" s="53" t="s">
        <v>908</v>
      </c>
      <c r="I85" s="54" t="s">
        <v>898</v>
      </c>
      <c r="J85" s="52">
        <v>137025</v>
      </c>
      <c r="K85" s="15" t="s">
        <v>909</v>
      </c>
      <c r="L85" s="15">
        <v>82079</v>
      </c>
      <c r="M85" s="30">
        <f>VLOOKUP(L85,zdroj_vykony!$A$1:$E$1258,5,FALSE)</f>
        <v>328</v>
      </c>
      <c r="N85" s="16">
        <f>M85*'sazba bodu'!$B$3</f>
        <v>328</v>
      </c>
      <c r="O85" s="55"/>
      <c r="P85" s="15"/>
      <c r="Q85" s="15"/>
      <c r="R85" s="15"/>
      <c r="S85" s="15"/>
      <c r="T85" s="15"/>
      <c r="U85" s="15"/>
      <c r="V85" s="15"/>
      <c r="W85" s="15"/>
      <c r="X85" s="15"/>
      <c r="Y85" s="15"/>
      <c r="Z85" s="15"/>
    </row>
    <row r="86" spans="1:26" ht="15.75" customHeight="1" x14ac:dyDescent="0.25">
      <c r="A86" s="52">
        <v>61</v>
      </c>
      <c r="B86" s="52" t="s">
        <v>734</v>
      </c>
      <c r="C86" s="52" t="s">
        <v>697</v>
      </c>
      <c r="D86" s="52">
        <v>85</v>
      </c>
      <c r="E86" s="15" t="s">
        <v>910</v>
      </c>
      <c r="F86" s="16">
        <v>2998</v>
      </c>
      <c r="G86" s="16">
        <f t="shared" ref="G86:G87" si="11">F86*1.15</f>
        <v>3447.7</v>
      </c>
      <c r="H86" s="53"/>
      <c r="I86" s="54" t="s">
        <v>898</v>
      </c>
      <c r="J86" s="52">
        <v>137026</v>
      </c>
      <c r="K86" s="15" t="s">
        <v>911</v>
      </c>
      <c r="L86" s="15">
        <v>91411</v>
      </c>
      <c r="M86" s="30">
        <f>VLOOKUP(L86,zdroj_vykony!$A$1:$E$1258,5,FALSE)</f>
        <v>1499</v>
      </c>
      <c r="N86" s="16">
        <f>(M86*'sazba bodu'!$B$3)*2</f>
        <v>2998</v>
      </c>
      <c r="O86" s="55"/>
      <c r="P86" s="15"/>
      <c r="Q86" s="15"/>
      <c r="R86" s="15"/>
      <c r="S86" s="15"/>
      <c r="T86" s="15"/>
      <c r="U86" s="15"/>
      <c r="V86" s="15"/>
      <c r="W86" s="15"/>
      <c r="X86" s="15"/>
      <c r="Y86" s="15"/>
      <c r="Z86" s="15"/>
    </row>
    <row r="87" spans="1:26" ht="15.75" customHeight="1" x14ac:dyDescent="0.25">
      <c r="A87" s="52">
        <v>63</v>
      </c>
      <c r="B87" s="52" t="s">
        <v>734</v>
      </c>
      <c r="C87" s="52" t="s">
        <v>697</v>
      </c>
      <c r="D87" s="52">
        <v>86</v>
      </c>
      <c r="E87" s="15" t="s">
        <v>912</v>
      </c>
      <c r="F87" s="16">
        <f>SUM(N87:N89)</f>
        <v>1077</v>
      </c>
      <c r="G87" s="16">
        <f t="shared" si="11"/>
        <v>1238.55</v>
      </c>
      <c r="H87" s="53" t="s">
        <v>913</v>
      </c>
      <c r="I87" s="54" t="s">
        <v>898</v>
      </c>
      <c r="J87" s="6">
        <v>137027</v>
      </c>
      <c r="K87" s="15" t="s">
        <v>914</v>
      </c>
      <c r="L87" s="15">
        <v>82113</v>
      </c>
      <c r="M87" s="30">
        <f>VLOOKUP(L87,zdroj_vykony!$A$1:$E$1258,5,FALSE)</f>
        <v>359</v>
      </c>
      <c r="N87" s="16">
        <f>M87*'sazba bodu'!$B$3</f>
        <v>359</v>
      </c>
      <c r="O87" s="55"/>
      <c r="P87" s="58" t="s">
        <v>907</v>
      </c>
      <c r="Q87" s="15"/>
      <c r="R87" s="15"/>
      <c r="S87" s="15"/>
      <c r="T87" s="15"/>
      <c r="U87" s="15"/>
      <c r="V87" s="15"/>
      <c r="W87" s="15"/>
      <c r="X87" s="15"/>
      <c r="Y87" s="15"/>
      <c r="Z87" s="15"/>
    </row>
    <row r="88" spans="1:26" ht="15.75" customHeight="1" x14ac:dyDescent="0.25">
      <c r="A88" s="52">
        <v>64</v>
      </c>
      <c r="B88" s="52" t="s">
        <v>734</v>
      </c>
      <c r="C88" s="52" t="s">
        <v>697</v>
      </c>
      <c r="D88" s="52">
        <v>87</v>
      </c>
      <c r="E88" s="15"/>
      <c r="F88" s="16"/>
      <c r="G88" s="16"/>
      <c r="H88" s="53" t="s">
        <v>915</v>
      </c>
      <c r="I88" s="54" t="s">
        <v>898</v>
      </c>
      <c r="J88" s="6">
        <v>137028</v>
      </c>
      <c r="K88" s="15" t="s">
        <v>916</v>
      </c>
      <c r="L88" s="15">
        <v>82113</v>
      </c>
      <c r="M88" s="30">
        <f>VLOOKUP(L88,zdroj_vykony!$A$1:$E$1258,5,FALSE)</f>
        <v>359</v>
      </c>
      <c r="N88" s="16">
        <f>M88*'sazba bodu'!$B$3</f>
        <v>359</v>
      </c>
      <c r="O88" s="55"/>
      <c r="P88" s="15"/>
      <c r="Q88" s="15"/>
      <c r="R88" s="15"/>
      <c r="S88" s="15"/>
      <c r="T88" s="15"/>
      <c r="U88" s="15"/>
      <c r="V88" s="15"/>
      <c r="W88" s="15"/>
      <c r="X88" s="15"/>
      <c r="Y88" s="15"/>
      <c r="Z88" s="15"/>
    </row>
    <row r="89" spans="1:26" ht="15.75" customHeight="1" x14ac:dyDescent="0.25">
      <c r="A89" s="52">
        <v>62</v>
      </c>
      <c r="B89" s="52" t="s">
        <v>734</v>
      </c>
      <c r="C89" s="52" t="s">
        <v>697</v>
      </c>
      <c r="D89" s="52">
        <v>88</v>
      </c>
      <c r="E89" s="15"/>
      <c r="F89" s="16"/>
      <c r="G89" s="16"/>
      <c r="H89" s="53" t="s">
        <v>917</v>
      </c>
      <c r="I89" s="54" t="s">
        <v>898</v>
      </c>
      <c r="J89" s="6">
        <v>137029</v>
      </c>
      <c r="K89" s="15" t="s">
        <v>918</v>
      </c>
      <c r="L89" s="15">
        <v>82113</v>
      </c>
      <c r="M89" s="30">
        <f>VLOOKUP(L89,zdroj_vykony!$A$1:$E$1258,5,FALSE)</f>
        <v>359</v>
      </c>
      <c r="N89" s="16">
        <f>M89*'sazba bodu'!$B$3</f>
        <v>359</v>
      </c>
      <c r="O89" s="55"/>
      <c r="P89" s="15"/>
      <c r="Q89" s="15"/>
      <c r="R89" s="15"/>
      <c r="S89" s="15"/>
      <c r="T89" s="15"/>
      <c r="U89" s="15"/>
      <c r="V89" s="15"/>
      <c r="W89" s="15"/>
      <c r="X89" s="15"/>
      <c r="Y89" s="15"/>
      <c r="Z89" s="15"/>
    </row>
    <row r="90" spans="1:26" ht="15.75" customHeight="1" x14ac:dyDescent="0.25">
      <c r="A90" s="52">
        <v>290</v>
      </c>
      <c r="B90" s="52" t="s">
        <v>734</v>
      </c>
      <c r="C90" s="6" t="s">
        <v>697</v>
      </c>
      <c r="D90" s="52">
        <v>89</v>
      </c>
      <c r="E90" s="15" t="s">
        <v>919</v>
      </c>
      <c r="F90" s="16">
        <v>328</v>
      </c>
      <c r="G90" s="16">
        <f t="shared" ref="G90:G91" si="12">F90*1.15</f>
        <v>377.2</v>
      </c>
      <c r="H90" s="53"/>
      <c r="I90" s="54" t="s">
        <v>898</v>
      </c>
      <c r="J90" s="6">
        <v>137030</v>
      </c>
      <c r="K90" s="15" t="s">
        <v>920</v>
      </c>
      <c r="L90" s="56">
        <v>82079</v>
      </c>
      <c r="M90" s="18">
        <f>VLOOKUP(L90,zdroj_vykony!$A$1:$E$1265,5,FALSE)</f>
        <v>328</v>
      </c>
      <c r="N90" s="16">
        <f>M90*'sazba bodu'!$B$2</f>
        <v>328</v>
      </c>
      <c r="O90" s="57"/>
      <c r="P90" s="58" t="s">
        <v>907</v>
      </c>
      <c r="Q90" s="15"/>
      <c r="R90" s="15"/>
      <c r="S90" s="15"/>
      <c r="T90" s="15"/>
      <c r="U90" s="15"/>
      <c r="V90" s="15"/>
      <c r="W90" s="15"/>
      <c r="X90" s="15"/>
      <c r="Y90" s="15"/>
      <c r="Z90" s="15"/>
    </row>
    <row r="91" spans="1:26" ht="15.75" customHeight="1" x14ac:dyDescent="0.25">
      <c r="A91" s="52">
        <v>66</v>
      </c>
      <c r="B91" s="52" t="s">
        <v>734</v>
      </c>
      <c r="C91" s="52" t="s">
        <v>697</v>
      </c>
      <c r="D91" s="52">
        <v>90</v>
      </c>
      <c r="E91" s="15" t="s">
        <v>921</v>
      </c>
      <c r="F91" s="16">
        <f>SUM(N91:N93)</f>
        <v>984</v>
      </c>
      <c r="G91" s="16">
        <f t="shared" si="12"/>
        <v>1131.5999999999999</v>
      </c>
      <c r="H91" s="53" t="s">
        <v>922</v>
      </c>
      <c r="I91" s="54" t="s">
        <v>898</v>
      </c>
      <c r="J91" s="52">
        <v>137001</v>
      </c>
      <c r="K91" s="15" t="s">
        <v>923</v>
      </c>
      <c r="L91" s="15">
        <v>82079</v>
      </c>
      <c r="M91" s="30">
        <f>VLOOKUP(L91,zdroj_vykony!$A$1:$E$1258,5,FALSE)</f>
        <v>328</v>
      </c>
      <c r="N91" s="16">
        <f>M91*'sazba bodu'!$B$3</f>
        <v>328</v>
      </c>
      <c r="O91" s="55"/>
      <c r="P91" s="15"/>
      <c r="Q91" s="15"/>
      <c r="R91" s="15"/>
      <c r="S91" s="15"/>
      <c r="T91" s="15"/>
      <c r="U91" s="15"/>
      <c r="V91" s="15"/>
      <c r="W91" s="15"/>
      <c r="X91" s="15"/>
      <c r="Y91" s="15"/>
      <c r="Z91" s="15"/>
    </row>
    <row r="92" spans="1:26" ht="15.75" customHeight="1" x14ac:dyDescent="0.25">
      <c r="A92" s="52">
        <v>67</v>
      </c>
      <c r="B92" s="52" t="s">
        <v>734</v>
      </c>
      <c r="C92" s="52" t="s">
        <v>697</v>
      </c>
      <c r="D92" s="52">
        <v>91</v>
      </c>
      <c r="E92" s="15"/>
      <c r="F92" s="16"/>
      <c r="G92" s="16"/>
      <c r="H92" s="53" t="s">
        <v>924</v>
      </c>
      <c r="I92" s="54" t="s">
        <v>898</v>
      </c>
      <c r="J92" s="52">
        <v>137002</v>
      </c>
      <c r="K92" s="15" t="s">
        <v>925</v>
      </c>
      <c r="L92" s="15">
        <v>82079</v>
      </c>
      <c r="M92" s="30">
        <f>VLOOKUP(L92,zdroj_vykony!$A$1:$E$1258,5,FALSE)</f>
        <v>328</v>
      </c>
      <c r="N92" s="16">
        <f>M92*'sazba bodu'!$B$3</f>
        <v>328</v>
      </c>
      <c r="O92" s="55"/>
      <c r="P92" s="15"/>
      <c r="Q92" s="15"/>
      <c r="R92" s="15"/>
      <c r="S92" s="15"/>
      <c r="T92" s="15"/>
      <c r="U92" s="15"/>
      <c r="V92" s="15"/>
      <c r="W92" s="15"/>
      <c r="X92" s="15"/>
      <c r="Y92" s="15"/>
      <c r="Z92" s="15"/>
    </row>
    <row r="93" spans="1:26" ht="15.75" customHeight="1" x14ac:dyDescent="0.25">
      <c r="A93" s="52">
        <v>65</v>
      </c>
      <c r="B93" s="52" t="s">
        <v>734</v>
      </c>
      <c r="C93" s="52" t="s">
        <v>697</v>
      </c>
      <c r="D93" s="52">
        <v>92</v>
      </c>
      <c r="E93" s="15"/>
      <c r="F93" s="16"/>
      <c r="G93" s="16"/>
      <c r="H93" s="53" t="s">
        <v>926</v>
      </c>
      <c r="I93" s="54" t="s">
        <v>898</v>
      </c>
      <c r="J93" s="52">
        <v>137003</v>
      </c>
      <c r="K93" s="15" t="s">
        <v>927</v>
      </c>
      <c r="L93" s="15">
        <v>82079</v>
      </c>
      <c r="M93" s="30">
        <f>VLOOKUP(L93,zdroj_vykony!$A$1:$E$1258,5,FALSE)</f>
        <v>328</v>
      </c>
      <c r="N93" s="16">
        <f>M93*'sazba bodu'!$B$3</f>
        <v>328</v>
      </c>
      <c r="O93" s="55"/>
      <c r="P93" s="15"/>
      <c r="Q93" s="15"/>
      <c r="R93" s="15"/>
      <c r="S93" s="15"/>
      <c r="T93" s="15"/>
      <c r="U93" s="15"/>
      <c r="V93" s="15"/>
      <c r="W93" s="15"/>
      <c r="X93" s="15"/>
      <c r="Y93" s="15"/>
      <c r="Z93" s="15"/>
    </row>
    <row r="94" spans="1:26" ht="15.75" customHeight="1" x14ac:dyDescent="0.25">
      <c r="A94" s="52">
        <v>69</v>
      </c>
      <c r="B94" s="52" t="s">
        <v>734</v>
      </c>
      <c r="C94" s="52" t="s">
        <v>697</v>
      </c>
      <c r="D94" s="52">
        <v>93</v>
      </c>
      <c r="E94" s="15" t="s">
        <v>928</v>
      </c>
      <c r="F94" s="16">
        <f>SUM(N94:N96)</f>
        <v>984</v>
      </c>
      <c r="G94" s="16">
        <f>F94*1.15</f>
        <v>1131.5999999999999</v>
      </c>
      <c r="H94" s="53" t="s">
        <v>929</v>
      </c>
      <c r="I94" s="54" t="s">
        <v>898</v>
      </c>
      <c r="J94" s="52">
        <v>137004</v>
      </c>
      <c r="K94" s="15" t="s">
        <v>930</v>
      </c>
      <c r="L94" s="15">
        <v>82079</v>
      </c>
      <c r="M94" s="30">
        <f>VLOOKUP(L94,zdroj_vykony!$A$1:$E$1258,5,FALSE)</f>
        <v>328</v>
      </c>
      <c r="N94" s="16">
        <f>M94*'sazba bodu'!$B$3</f>
        <v>328</v>
      </c>
      <c r="O94" s="55"/>
      <c r="P94" s="15"/>
      <c r="Q94" s="15"/>
      <c r="R94" s="15"/>
      <c r="S94" s="15"/>
      <c r="T94" s="15"/>
      <c r="U94" s="15"/>
      <c r="V94" s="15"/>
      <c r="W94" s="15"/>
      <c r="X94" s="15"/>
      <c r="Y94" s="15"/>
      <c r="Z94" s="15"/>
    </row>
    <row r="95" spans="1:26" ht="15.75" customHeight="1" x14ac:dyDescent="0.25">
      <c r="A95" s="52">
        <v>70</v>
      </c>
      <c r="B95" s="52" t="s">
        <v>734</v>
      </c>
      <c r="C95" s="52" t="s">
        <v>697</v>
      </c>
      <c r="D95" s="52">
        <v>94</v>
      </c>
      <c r="E95" s="15"/>
      <c r="F95" s="16"/>
      <c r="G95" s="16"/>
      <c r="H95" s="53" t="s">
        <v>931</v>
      </c>
      <c r="I95" s="54" t="s">
        <v>898</v>
      </c>
      <c r="J95" s="52">
        <v>137005</v>
      </c>
      <c r="K95" s="15" t="s">
        <v>932</v>
      </c>
      <c r="L95" s="15">
        <v>82079</v>
      </c>
      <c r="M95" s="30">
        <f>VLOOKUP(L95,zdroj_vykony!$A$1:$E$1258,5,FALSE)</f>
        <v>328</v>
      </c>
      <c r="N95" s="16">
        <f>M95*'sazba bodu'!$B$3</f>
        <v>328</v>
      </c>
      <c r="O95" s="55"/>
      <c r="P95" s="15"/>
      <c r="Q95" s="15"/>
      <c r="R95" s="15"/>
      <c r="S95" s="15"/>
      <c r="T95" s="15"/>
      <c r="U95" s="15"/>
      <c r="V95" s="15"/>
      <c r="W95" s="15"/>
      <c r="X95" s="15"/>
      <c r="Y95" s="15"/>
      <c r="Z95" s="15"/>
    </row>
    <row r="96" spans="1:26" ht="15.75" customHeight="1" x14ac:dyDescent="0.25">
      <c r="A96" s="52">
        <v>68</v>
      </c>
      <c r="B96" s="52" t="s">
        <v>734</v>
      </c>
      <c r="C96" s="52" t="s">
        <v>697</v>
      </c>
      <c r="D96" s="52">
        <v>95</v>
      </c>
      <c r="E96" s="15"/>
      <c r="F96" s="16"/>
      <c r="G96" s="16"/>
      <c r="H96" s="53" t="s">
        <v>933</v>
      </c>
      <c r="I96" s="54" t="s">
        <v>898</v>
      </c>
      <c r="J96" s="52">
        <v>137006</v>
      </c>
      <c r="K96" s="15" t="s">
        <v>934</v>
      </c>
      <c r="L96" s="15">
        <v>82079</v>
      </c>
      <c r="M96" s="30">
        <f>VLOOKUP(L96,zdroj_vykony!$A$1:$E$1258,5,FALSE)</f>
        <v>328</v>
      </c>
      <c r="N96" s="16">
        <f>M96*'sazba bodu'!$B$3</f>
        <v>328</v>
      </c>
      <c r="O96" s="55"/>
      <c r="P96" s="15"/>
      <c r="Q96" s="15"/>
      <c r="R96" s="15"/>
      <c r="S96" s="15"/>
      <c r="T96" s="15"/>
      <c r="U96" s="15"/>
      <c r="V96" s="15"/>
      <c r="W96" s="15"/>
      <c r="X96" s="15"/>
      <c r="Y96" s="15"/>
      <c r="Z96" s="15"/>
    </row>
    <row r="97" spans="1:26" ht="15.75" customHeight="1" x14ac:dyDescent="0.25">
      <c r="A97" s="52">
        <v>72</v>
      </c>
      <c r="B97" s="52" t="s">
        <v>734</v>
      </c>
      <c r="C97" s="52" t="s">
        <v>697</v>
      </c>
      <c r="D97" s="52">
        <v>96</v>
      </c>
      <c r="E97" s="15" t="s">
        <v>935</v>
      </c>
      <c r="F97" s="16">
        <f>SUM(N97:N99)</f>
        <v>984</v>
      </c>
      <c r="G97" s="16">
        <f>F97*1.15</f>
        <v>1131.5999999999999</v>
      </c>
      <c r="H97" s="53" t="s">
        <v>936</v>
      </c>
      <c r="I97" s="54" t="s">
        <v>898</v>
      </c>
      <c r="J97" s="52">
        <v>137007</v>
      </c>
      <c r="K97" s="15" t="s">
        <v>937</v>
      </c>
      <c r="L97" s="15">
        <v>82079</v>
      </c>
      <c r="M97" s="30">
        <f>VLOOKUP(L97,zdroj_vykony!$A$1:$E$1258,5,FALSE)</f>
        <v>328</v>
      </c>
      <c r="N97" s="16">
        <f>M97*'sazba bodu'!$B$3</f>
        <v>328</v>
      </c>
      <c r="O97" s="55"/>
      <c r="P97" s="15"/>
      <c r="Q97" s="15"/>
      <c r="R97" s="15"/>
      <c r="S97" s="15"/>
      <c r="T97" s="15"/>
      <c r="U97" s="15"/>
      <c r="V97" s="15"/>
      <c r="W97" s="15"/>
      <c r="X97" s="15"/>
      <c r="Y97" s="15"/>
      <c r="Z97" s="15"/>
    </row>
    <row r="98" spans="1:26" ht="15.75" customHeight="1" x14ac:dyDescent="0.25">
      <c r="A98" s="52">
        <v>73</v>
      </c>
      <c r="B98" s="52" t="s">
        <v>734</v>
      </c>
      <c r="C98" s="52" t="s">
        <v>697</v>
      </c>
      <c r="D98" s="52">
        <v>97</v>
      </c>
      <c r="E98" s="15"/>
      <c r="F98" s="16"/>
      <c r="G98" s="16"/>
      <c r="H98" s="53" t="s">
        <v>938</v>
      </c>
      <c r="I98" s="54" t="s">
        <v>898</v>
      </c>
      <c r="J98" s="52">
        <v>137008</v>
      </c>
      <c r="K98" s="15" t="s">
        <v>939</v>
      </c>
      <c r="L98" s="15">
        <v>82079</v>
      </c>
      <c r="M98" s="30">
        <f>VLOOKUP(L98,zdroj_vykony!$A$1:$E$1258,5,FALSE)</f>
        <v>328</v>
      </c>
      <c r="N98" s="16">
        <f>M98*'sazba bodu'!$B$3</f>
        <v>328</v>
      </c>
      <c r="O98" s="55"/>
      <c r="P98" s="15"/>
      <c r="Q98" s="15"/>
      <c r="R98" s="15"/>
      <c r="S98" s="15"/>
      <c r="T98" s="15"/>
      <c r="U98" s="15"/>
      <c r="V98" s="15"/>
      <c r="W98" s="15"/>
      <c r="X98" s="15"/>
      <c r="Y98" s="15"/>
      <c r="Z98" s="15"/>
    </row>
    <row r="99" spans="1:26" ht="15.75" customHeight="1" x14ac:dyDescent="0.25">
      <c r="A99" s="52">
        <v>71</v>
      </c>
      <c r="B99" s="52" t="s">
        <v>734</v>
      </c>
      <c r="C99" s="52" t="s">
        <v>697</v>
      </c>
      <c r="D99" s="52">
        <v>98</v>
      </c>
      <c r="E99" s="15"/>
      <c r="F99" s="16"/>
      <c r="G99" s="16"/>
      <c r="H99" s="53" t="s">
        <v>940</v>
      </c>
      <c r="I99" s="54" t="s">
        <v>898</v>
      </c>
      <c r="J99" s="52">
        <v>137009</v>
      </c>
      <c r="K99" s="15" t="s">
        <v>941</v>
      </c>
      <c r="L99" s="15">
        <v>82079</v>
      </c>
      <c r="M99" s="30">
        <f>VLOOKUP(L99,zdroj_vykony!$A$1:$E$1258,5,FALSE)</f>
        <v>328</v>
      </c>
      <c r="N99" s="16">
        <f>M99*'sazba bodu'!$B$3</f>
        <v>328</v>
      </c>
      <c r="O99" s="55"/>
      <c r="P99" s="15"/>
      <c r="Q99" s="15"/>
      <c r="R99" s="15"/>
      <c r="S99" s="15"/>
      <c r="T99" s="15"/>
      <c r="U99" s="15"/>
      <c r="V99" s="15"/>
      <c r="W99" s="15"/>
      <c r="X99" s="15"/>
      <c r="Y99" s="15"/>
      <c r="Z99" s="15"/>
    </row>
    <row r="100" spans="1:26" ht="15.75" customHeight="1" x14ac:dyDescent="0.25">
      <c r="A100" s="52">
        <v>75</v>
      </c>
      <c r="B100" s="52" t="s">
        <v>734</v>
      </c>
      <c r="C100" s="52" t="s">
        <v>697</v>
      </c>
      <c r="D100" s="52">
        <v>99</v>
      </c>
      <c r="E100" s="15" t="s">
        <v>942</v>
      </c>
      <c r="F100" s="16">
        <f>SUM(N100:N102)</f>
        <v>984</v>
      </c>
      <c r="G100" s="16">
        <f>F100*1.15</f>
        <v>1131.5999999999999</v>
      </c>
      <c r="H100" s="53" t="s">
        <v>943</v>
      </c>
      <c r="I100" s="54" t="s">
        <v>898</v>
      </c>
      <c r="J100" s="52">
        <v>137019</v>
      </c>
      <c r="K100" s="15" t="s">
        <v>944</v>
      </c>
      <c r="L100" s="15">
        <v>82079</v>
      </c>
      <c r="M100" s="30">
        <f>VLOOKUP(L100,zdroj_vykony!$A$1:$E$1258,5,FALSE)</f>
        <v>328</v>
      </c>
      <c r="N100" s="16">
        <f>M100*'sazba bodu'!$B$3</f>
        <v>328</v>
      </c>
      <c r="O100" s="55"/>
      <c r="P100" s="15"/>
      <c r="Q100" s="15"/>
      <c r="R100" s="15"/>
      <c r="S100" s="15"/>
      <c r="T100" s="15"/>
      <c r="U100" s="15"/>
      <c r="V100" s="15"/>
      <c r="W100" s="15"/>
      <c r="X100" s="15"/>
      <c r="Y100" s="15"/>
      <c r="Z100" s="15"/>
    </row>
    <row r="101" spans="1:26" ht="15.75" customHeight="1" x14ac:dyDescent="0.25">
      <c r="A101" s="52">
        <v>76</v>
      </c>
      <c r="B101" s="52" t="s">
        <v>734</v>
      </c>
      <c r="C101" s="52" t="s">
        <v>697</v>
      </c>
      <c r="D101" s="52">
        <v>100</v>
      </c>
      <c r="E101" s="15"/>
      <c r="F101" s="16"/>
      <c r="G101" s="16"/>
      <c r="H101" s="53" t="s">
        <v>945</v>
      </c>
      <c r="I101" s="54" t="s">
        <v>898</v>
      </c>
      <c r="J101" s="52">
        <v>137020</v>
      </c>
      <c r="K101" s="15" t="s">
        <v>946</v>
      </c>
      <c r="L101" s="15">
        <v>82079</v>
      </c>
      <c r="M101" s="30">
        <f>VLOOKUP(L101,zdroj_vykony!$A$1:$E$1258,5,FALSE)</f>
        <v>328</v>
      </c>
      <c r="N101" s="16">
        <f>M101*'sazba bodu'!$B$3</f>
        <v>328</v>
      </c>
      <c r="O101" s="55"/>
      <c r="P101" s="15"/>
      <c r="Q101" s="15"/>
      <c r="R101" s="15"/>
      <c r="S101" s="15"/>
      <c r="T101" s="15"/>
      <c r="U101" s="15"/>
      <c r="V101" s="15"/>
      <c r="W101" s="15"/>
      <c r="X101" s="15"/>
      <c r="Y101" s="15"/>
      <c r="Z101" s="15"/>
    </row>
    <row r="102" spans="1:26" ht="15.75" customHeight="1" x14ac:dyDescent="0.25">
      <c r="A102" s="52">
        <v>74</v>
      </c>
      <c r="B102" s="52" t="s">
        <v>734</v>
      </c>
      <c r="C102" s="52" t="s">
        <v>697</v>
      </c>
      <c r="D102" s="52">
        <v>101</v>
      </c>
      <c r="E102" s="15"/>
      <c r="F102" s="16"/>
      <c r="G102" s="16"/>
      <c r="H102" s="53" t="s">
        <v>947</v>
      </c>
      <c r="I102" s="54" t="s">
        <v>898</v>
      </c>
      <c r="J102" s="52">
        <v>137021</v>
      </c>
      <c r="K102" s="15" t="s">
        <v>948</v>
      </c>
      <c r="L102" s="15">
        <v>82079</v>
      </c>
      <c r="M102" s="30">
        <f>VLOOKUP(L102,zdroj_vykony!$A$1:$E$1258,5,FALSE)</f>
        <v>328</v>
      </c>
      <c r="N102" s="16">
        <f>M102*'sazba bodu'!$B$3</f>
        <v>328</v>
      </c>
      <c r="O102" s="55"/>
      <c r="P102" s="15"/>
      <c r="Q102" s="15"/>
      <c r="R102" s="15"/>
      <c r="S102" s="15"/>
      <c r="T102" s="15"/>
      <c r="U102" s="15"/>
      <c r="V102" s="15"/>
      <c r="W102" s="15"/>
      <c r="X102" s="15"/>
      <c r="Y102" s="15"/>
      <c r="Z102" s="15"/>
    </row>
    <row r="103" spans="1:26" ht="15.75" customHeight="1" x14ac:dyDescent="0.25">
      <c r="A103" s="52">
        <v>79</v>
      </c>
      <c r="B103" s="52" t="s">
        <v>734</v>
      </c>
      <c r="C103" s="52" t="s">
        <v>697</v>
      </c>
      <c r="D103" s="52">
        <v>102</v>
      </c>
      <c r="E103" s="15" t="s">
        <v>573</v>
      </c>
      <c r="F103" s="16">
        <f>SUM(N103:N105)</f>
        <v>984</v>
      </c>
      <c r="G103" s="16">
        <f>F103*1.15</f>
        <v>1131.5999999999999</v>
      </c>
      <c r="H103" s="53" t="s">
        <v>949</v>
      </c>
      <c r="I103" s="54" t="s">
        <v>898</v>
      </c>
      <c r="J103" s="52">
        <v>137013</v>
      </c>
      <c r="K103" s="15" t="s">
        <v>950</v>
      </c>
      <c r="L103" s="15">
        <v>82079</v>
      </c>
      <c r="M103" s="30">
        <f>VLOOKUP(L103,zdroj_vykony!$A$1:$E$1258,5,FALSE)</f>
        <v>328</v>
      </c>
      <c r="N103" s="16">
        <f>M103*'sazba bodu'!$B$3</f>
        <v>328</v>
      </c>
      <c r="O103" s="55"/>
      <c r="P103" s="15"/>
      <c r="Q103" s="15"/>
      <c r="R103" s="15"/>
      <c r="S103" s="15"/>
      <c r="T103" s="15"/>
      <c r="U103" s="15"/>
      <c r="V103" s="15"/>
      <c r="W103" s="15"/>
      <c r="X103" s="15"/>
      <c r="Y103" s="15"/>
      <c r="Z103" s="15"/>
    </row>
    <row r="104" spans="1:26" ht="15.75" customHeight="1" x14ac:dyDescent="0.25">
      <c r="A104" s="52">
        <v>80</v>
      </c>
      <c r="B104" s="52" t="s">
        <v>734</v>
      </c>
      <c r="C104" s="52" t="s">
        <v>697</v>
      </c>
      <c r="D104" s="52">
        <v>103</v>
      </c>
      <c r="E104" s="15"/>
      <c r="F104" s="16"/>
      <c r="G104" s="16"/>
      <c r="H104" s="53" t="s">
        <v>951</v>
      </c>
      <c r="I104" s="54" t="s">
        <v>898</v>
      </c>
      <c r="J104" s="52">
        <v>137014</v>
      </c>
      <c r="K104" s="15" t="s">
        <v>952</v>
      </c>
      <c r="L104" s="15">
        <v>82079</v>
      </c>
      <c r="M104" s="30">
        <f>VLOOKUP(L104,zdroj_vykony!$A$1:$E$1258,5,FALSE)</f>
        <v>328</v>
      </c>
      <c r="N104" s="16">
        <f>M104*'sazba bodu'!$B$3</f>
        <v>328</v>
      </c>
      <c r="O104" s="55"/>
      <c r="P104" s="15"/>
      <c r="Q104" s="15"/>
      <c r="R104" s="15"/>
      <c r="S104" s="15"/>
      <c r="T104" s="15"/>
      <c r="U104" s="15"/>
      <c r="V104" s="15"/>
      <c r="W104" s="15"/>
      <c r="X104" s="15"/>
      <c r="Y104" s="15"/>
      <c r="Z104" s="15"/>
    </row>
    <row r="105" spans="1:26" ht="15.75" customHeight="1" x14ac:dyDescent="0.25">
      <c r="A105" s="52">
        <v>78</v>
      </c>
      <c r="B105" s="52" t="s">
        <v>734</v>
      </c>
      <c r="C105" s="52" t="s">
        <v>697</v>
      </c>
      <c r="D105" s="52">
        <v>104</v>
      </c>
      <c r="E105" s="15"/>
      <c r="F105" s="16"/>
      <c r="G105" s="16"/>
      <c r="H105" s="53" t="s">
        <v>953</v>
      </c>
      <c r="I105" s="54" t="s">
        <v>898</v>
      </c>
      <c r="J105" s="52">
        <v>137015</v>
      </c>
      <c r="K105" s="15" t="s">
        <v>954</v>
      </c>
      <c r="L105" s="15">
        <v>82079</v>
      </c>
      <c r="M105" s="30">
        <f>VLOOKUP(L105,zdroj_vykony!$A$1:$E$1258,5,FALSE)</f>
        <v>328</v>
      </c>
      <c r="N105" s="16">
        <f>M105*'sazba bodu'!$B$3</f>
        <v>328</v>
      </c>
      <c r="O105" s="55"/>
      <c r="P105" s="15"/>
      <c r="Q105" s="15"/>
      <c r="R105" s="15"/>
      <c r="S105" s="15"/>
      <c r="T105" s="15"/>
      <c r="U105" s="15"/>
      <c r="V105" s="15"/>
      <c r="W105" s="15"/>
      <c r="X105" s="15"/>
      <c r="Y105" s="15"/>
      <c r="Z105" s="15"/>
    </row>
    <row r="106" spans="1:26" ht="15.75" customHeight="1" x14ac:dyDescent="0.25">
      <c r="A106" s="52">
        <v>82</v>
      </c>
      <c r="B106" s="52" t="s">
        <v>734</v>
      </c>
      <c r="C106" s="52" t="s">
        <v>697</v>
      </c>
      <c r="D106" s="52">
        <v>105</v>
      </c>
      <c r="E106" s="15" t="s">
        <v>955</v>
      </c>
      <c r="F106" s="16">
        <f>SUM(N106:N108)</f>
        <v>4497</v>
      </c>
      <c r="G106" s="16">
        <f>F106*1.15</f>
        <v>5171.5499999999993</v>
      </c>
      <c r="H106" s="53" t="s">
        <v>956</v>
      </c>
      <c r="I106" s="54" t="s">
        <v>898</v>
      </c>
      <c r="J106" s="52">
        <v>137016</v>
      </c>
      <c r="K106" s="15" t="s">
        <v>957</v>
      </c>
      <c r="L106" s="15">
        <v>91411</v>
      </c>
      <c r="M106" s="30">
        <f>VLOOKUP(L106,zdroj_vykony!$A$1:$E$1258,5,FALSE)</f>
        <v>1499</v>
      </c>
      <c r="N106" s="16">
        <f>M106*'sazba bodu'!$B$3</f>
        <v>1499</v>
      </c>
      <c r="O106" s="55"/>
      <c r="P106" s="15"/>
      <c r="Q106" s="15"/>
      <c r="R106" s="15"/>
      <c r="S106" s="15"/>
      <c r="T106" s="15"/>
      <c r="U106" s="15"/>
      <c r="V106" s="15"/>
      <c r="W106" s="15"/>
      <c r="X106" s="15"/>
      <c r="Y106" s="15"/>
      <c r="Z106" s="15"/>
    </row>
    <row r="107" spans="1:26" ht="15.75" customHeight="1" x14ac:dyDescent="0.25">
      <c r="A107" s="52">
        <v>83</v>
      </c>
      <c r="B107" s="52" t="s">
        <v>734</v>
      </c>
      <c r="C107" s="52" t="s">
        <v>697</v>
      </c>
      <c r="D107" s="52">
        <v>106</v>
      </c>
      <c r="E107" s="15"/>
      <c r="F107" s="16"/>
      <c r="G107" s="16"/>
      <c r="H107" s="53" t="s">
        <v>958</v>
      </c>
      <c r="I107" s="54" t="s">
        <v>898</v>
      </c>
      <c r="J107" s="52">
        <v>137017</v>
      </c>
      <c r="K107" s="15" t="s">
        <v>959</v>
      </c>
      <c r="L107" s="15">
        <v>91411</v>
      </c>
      <c r="M107" s="30">
        <f>VLOOKUP(L107,zdroj_vykony!$A$1:$E$1258,5,FALSE)</f>
        <v>1499</v>
      </c>
      <c r="N107" s="16">
        <f>M107*'sazba bodu'!$B$3</f>
        <v>1499</v>
      </c>
      <c r="O107" s="55"/>
      <c r="P107" s="15"/>
      <c r="Q107" s="15"/>
      <c r="R107" s="15"/>
      <c r="S107" s="15"/>
      <c r="T107" s="15"/>
      <c r="U107" s="15"/>
      <c r="V107" s="15"/>
      <c r="W107" s="15"/>
      <c r="X107" s="15"/>
      <c r="Y107" s="15"/>
      <c r="Z107" s="15"/>
    </row>
    <row r="108" spans="1:26" ht="15.75" customHeight="1" x14ac:dyDescent="0.25">
      <c r="A108" s="52">
        <v>81</v>
      </c>
      <c r="B108" s="52" t="s">
        <v>734</v>
      </c>
      <c r="C108" s="52" t="s">
        <v>697</v>
      </c>
      <c r="D108" s="52">
        <v>107</v>
      </c>
      <c r="E108" s="15"/>
      <c r="F108" s="16"/>
      <c r="G108" s="16"/>
      <c r="H108" s="53" t="s">
        <v>960</v>
      </c>
      <c r="I108" s="54" t="s">
        <v>898</v>
      </c>
      <c r="J108" s="52">
        <v>137018</v>
      </c>
      <c r="K108" s="15" t="s">
        <v>961</v>
      </c>
      <c r="L108" s="15">
        <v>91411</v>
      </c>
      <c r="M108" s="30">
        <f>VLOOKUP(L108,zdroj_vykony!$A$1:$E$1258,5,FALSE)</f>
        <v>1499</v>
      </c>
      <c r="N108" s="16">
        <f>M108*'sazba bodu'!$B$3</f>
        <v>1499</v>
      </c>
      <c r="O108" s="55"/>
      <c r="P108" s="15"/>
      <c r="Q108" s="15"/>
      <c r="R108" s="15"/>
      <c r="S108" s="15"/>
      <c r="T108" s="15"/>
      <c r="U108" s="15"/>
      <c r="V108" s="15"/>
      <c r="W108" s="15"/>
      <c r="X108" s="15"/>
      <c r="Y108" s="15"/>
      <c r="Z108" s="15"/>
    </row>
    <row r="109" spans="1:26" ht="15.75" customHeight="1" x14ac:dyDescent="0.25">
      <c r="A109" s="52">
        <v>85</v>
      </c>
      <c r="B109" s="52" t="s">
        <v>734</v>
      </c>
      <c r="C109" s="52" t="s">
        <v>697</v>
      </c>
      <c r="D109" s="52">
        <v>108</v>
      </c>
      <c r="E109" s="15" t="s">
        <v>572</v>
      </c>
      <c r="F109" s="16">
        <f>SUM(N109:N110)</f>
        <v>1042</v>
      </c>
      <c r="G109" s="16">
        <f>F109*1.15</f>
        <v>1198.3</v>
      </c>
      <c r="H109" s="53" t="s">
        <v>962</v>
      </c>
      <c r="I109" s="54" t="s">
        <v>898</v>
      </c>
      <c r="J109" s="6">
        <v>137022</v>
      </c>
      <c r="K109" s="15" t="s">
        <v>963</v>
      </c>
      <c r="L109" s="15">
        <v>82079</v>
      </c>
      <c r="M109" s="30">
        <f>VLOOKUP(L109,zdroj_vykony!$A$1:$E$1258,5,FALSE)</f>
        <v>328</v>
      </c>
      <c r="N109" s="16">
        <f>M109*'sazba bodu'!$B$3</f>
        <v>328</v>
      </c>
      <c r="O109" s="55"/>
      <c r="P109" s="15"/>
      <c r="Q109" s="15"/>
      <c r="R109" s="15"/>
      <c r="S109" s="15"/>
      <c r="T109" s="15"/>
      <c r="U109" s="15"/>
      <c r="V109" s="15"/>
      <c r="W109" s="15"/>
      <c r="X109" s="15"/>
      <c r="Y109" s="15"/>
      <c r="Z109" s="15"/>
    </row>
    <row r="110" spans="1:26" ht="15.75" customHeight="1" x14ac:dyDescent="0.25">
      <c r="A110" s="52">
        <v>86</v>
      </c>
      <c r="B110" s="52" t="s">
        <v>734</v>
      </c>
      <c r="C110" s="52" t="s">
        <v>697</v>
      </c>
      <c r="D110" s="52">
        <v>109</v>
      </c>
      <c r="E110" s="15"/>
      <c r="F110" s="16"/>
      <c r="G110" s="16"/>
      <c r="H110" s="53" t="s">
        <v>964</v>
      </c>
      <c r="I110" s="54" t="s">
        <v>898</v>
      </c>
      <c r="J110" s="6">
        <v>137023</v>
      </c>
      <c r="K110" s="15" t="s">
        <v>965</v>
      </c>
      <c r="L110" s="15">
        <v>82073</v>
      </c>
      <c r="M110" s="30">
        <f>VLOOKUP(L110,zdroj_vykony!$A$1:$E$1258,5,FALSE)</f>
        <v>714</v>
      </c>
      <c r="N110" s="16">
        <f>M110*'sazba bodu'!$B$3</f>
        <v>714</v>
      </c>
      <c r="O110" s="55"/>
      <c r="P110" s="15"/>
      <c r="Q110" s="15"/>
      <c r="R110" s="15"/>
      <c r="S110" s="15"/>
      <c r="T110" s="15"/>
      <c r="U110" s="15"/>
      <c r="V110" s="15"/>
      <c r="W110" s="15"/>
      <c r="X110" s="15"/>
      <c r="Y110" s="15"/>
      <c r="Z110" s="15"/>
    </row>
    <row r="111" spans="1:26" ht="15.75" customHeight="1" x14ac:dyDescent="0.25">
      <c r="A111" s="52">
        <v>87</v>
      </c>
      <c r="B111" s="52" t="s">
        <v>734</v>
      </c>
      <c r="C111" s="52" t="s">
        <v>697</v>
      </c>
      <c r="D111" s="52">
        <v>110</v>
      </c>
      <c r="E111" s="15" t="s">
        <v>966</v>
      </c>
      <c r="F111" s="16">
        <f>SUM(N111:N112)</f>
        <v>656</v>
      </c>
      <c r="G111" s="16">
        <f>F111*1.15</f>
        <v>754.4</v>
      </c>
      <c r="H111" s="53" t="s">
        <v>967</v>
      </c>
      <c r="I111" s="54" t="s">
        <v>968</v>
      </c>
      <c r="J111" s="52">
        <v>138015</v>
      </c>
      <c r="K111" s="15" t="s">
        <v>969</v>
      </c>
      <c r="L111" s="15">
        <v>82079</v>
      </c>
      <c r="M111" s="30">
        <f>VLOOKUP(L111,zdroj_vykony!$A$1:$E$1258,5,FALSE)</f>
        <v>328</v>
      </c>
      <c r="N111" s="16">
        <f>M111*'sazba bodu'!$B$3</f>
        <v>328</v>
      </c>
      <c r="O111" s="55"/>
      <c r="P111" s="15"/>
      <c r="Q111" s="15"/>
      <c r="R111" s="15"/>
      <c r="S111" s="15"/>
      <c r="T111" s="15"/>
      <c r="U111" s="15"/>
      <c r="V111" s="15"/>
      <c r="W111" s="15"/>
      <c r="X111" s="15"/>
      <c r="Y111" s="15"/>
      <c r="Z111" s="15"/>
    </row>
    <row r="112" spans="1:26" ht="15.75" customHeight="1" x14ac:dyDescent="0.25">
      <c r="A112" s="52">
        <v>88</v>
      </c>
      <c r="B112" s="52" t="s">
        <v>734</v>
      </c>
      <c r="C112" s="52" t="s">
        <v>697</v>
      </c>
      <c r="D112" s="52">
        <v>111</v>
      </c>
      <c r="E112" s="15"/>
      <c r="F112" s="16"/>
      <c r="G112" s="16"/>
      <c r="H112" s="53" t="s">
        <v>970</v>
      </c>
      <c r="I112" s="54" t="s">
        <v>968</v>
      </c>
      <c r="J112" s="52">
        <v>138016</v>
      </c>
      <c r="K112" s="15" t="s">
        <v>971</v>
      </c>
      <c r="L112" s="15">
        <v>82079</v>
      </c>
      <c r="M112" s="30">
        <f>VLOOKUP(L112,zdroj_vykony!$A$1:$E$1258,5,FALSE)</f>
        <v>328</v>
      </c>
      <c r="N112" s="16">
        <f>M112*'sazba bodu'!$B$3</f>
        <v>328</v>
      </c>
      <c r="O112" s="55"/>
      <c r="P112" s="15"/>
      <c r="Q112" s="15"/>
      <c r="R112" s="15"/>
      <c r="S112" s="15"/>
      <c r="T112" s="15"/>
      <c r="U112" s="15"/>
      <c r="V112" s="15"/>
      <c r="W112" s="15"/>
      <c r="X112" s="15"/>
      <c r="Y112" s="15"/>
      <c r="Z112" s="15"/>
    </row>
    <row r="113" spans="1:26" ht="15.75" customHeight="1" x14ac:dyDescent="0.25">
      <c r="A113" s="52">
        <v>89</v>
      </c>
      <c r="B113" s="52" t="s">
        <v>734</v>
      </c>
      <c r="C113" s="52" t="s">
        <v>697</v>
      </c>
      <c r="D113" s="52">
        <v>112</v>
      </c>
      <c r="E113" s="15" t="s">
        <v>972</v>
      </c>
      <c r="F113" s="16">
        <v>51</v>
      </c>
      <c r="G113" s="16">
        <f t="shared" ref="G113:G114" si="13">F113*1.15</f>
        <v>58.65</v>
      </c>
      <c r="H113" s="53" t="s">
        <v>972</v>
      </c>
      <c r="I113" s="54" t="s">
        <v>968</v>
      </c>
      <c r="J113" s="52">
        <v>138014</v>
      </c>
      <c r="K113" s="15" t="s">
        <v>973</v>
      </c>
      <c r="L113" s="15">
        <v>82087</v>
      </c>
      <c r="M113" s="30">
        <f>VLOOKUP(L113,zdroj_vykony!$A$1:$E$1258,5,FALSE)</f>
        <v>51</v>
      </c>
      <c r="N113" s="16">
        <f>M113*'sazba bodu'!$B$3</f>
        <v>51</v>
      </c>
      <c r="O113" s="55"/>
      <c r="P113" s="15"/>
      <c r="Q113" s="15"/>
      <c r="R113" s="15"/>
      <c r="S113" s="15"/>
      <c r="T113" s="15"/>
      <c r="U113" s="15"/>
      <c r="V113" s="15"/>
      <c r="W113" s="15"/>
      <c r="X113" s="15"/>
      <c r="Y113" s="15"/>
      <c r="Z113" s="15"/>
    </row>
    <row r="114" spans="1:26" ht="15.75" customHeight="1" x14ac:dyDescent="0.25">
      <c r="A114" s="52">
        <v>90</v>
      </c>
      <c r="B114" s="52" t="s">
        <v>734</v>
      </c>
      <c r="C114" s="52" t="s">
        <v>697</v>
      </c>
      <c r="D114" s="52">
        <v>113</v>
      </c>
      <c r="E114" s="15" t="s">
        <v>974</v>
      </c>
      <c r="F114" s="16">
        <f>SUM(N114:N115)</f>
        <v>102</v>
      </c>
      <c r="G114" s="16">
        <f t="shared" si="13"/>
        <v>117.3</v>
      </c>
      <c r="H114" s="53" t="s">
        <v>975</v>
      </c>
      <c r="I114" s="54" t="s">
        <v>968</v>
      </c>
      <c r="J114" s="52">
        <v>138012</v>
      </c>
      <c r="K114" s="59" t="s">
        <v>976</v>
      </c>
      <c r="L114" s="15">
        <v>82087</v>
      </c>
      <c r="M114" s="30">
        <f>VLOOKUP(L114,zdroj_vykony!$A$1:$E$1258,5,FALSE)</f>
        <v>51</v>
      </c>
      <c r="N114" s="16">
        <f>M114*'sazba bodu'!$B$3</f>
        <v>51</v>
      </c>
      <c r="O114" s="55"/>
      <c r="P114" s="15"/>
      <c r="Q114" s="15"/>
      <c r="R114" s="15"/>
      <c r="S114" s="15"/>
      <c r="T114" s="15"/>
      <c r="U114" s="15"/>
      <c r="V114" s="15"/>
      <c r="W114" s="15"/>
      <c r="X114" s="15"/>
      <c r="Y114" s="15"/>
      <c r="Z114" s="15"/>
    </row>
    <row r="115" spans="1:26" ht="15.75" customHeight="1" x14ac:dyDescent="0.25">
      <c r="A115" s="52">
        <v>91</v>
      </c>
      <c r="B115" s="52" t="s">
        <v>734</v>
      </c>
      <c r="C115" s="52" t="s">
        <v>697</v>
      </c>
      <c r="D115" s="52">
        <v>114</v>
      </c>
      <c r="E115" s="15"/>
      <c r="F115" s="16"/>
      <c r="G115" s="16"/>
      <c r="H115" s="53" t="s">
        <v>977</v>
      </c>
      <c r="I115" s="54" t="s">
        <v>968</v>
      </c>
      <c r="J115" s="52">
        <v>138013</v>
      </c>
      <c r="K115" s="59" t="s">
        <v>978</v>
      </c>
      <c r="L115" s="15">
        <v>82087</v>
      </c>
      <c r="M115" s="30">
        <f>VLOOKUP(L115,zdroj_vykony!$A$1:$E$1258,5,FALSE)</f>
        <v>51</v>
      </c>
      <c r="N115" s="16">
        <f>M115*'sazba bodu'!$B$3</f>
        <v>51</v>
      </c>
      <c r="O115" s="55"/>
      <c r="P115" s="15"/>
      <c r="Q115" s="15"/>
      <c r="R115" s="15"/>
      <c r="S115" s="15"/>
      <c r="T115" s="15"/>
      <c r="U115" s="15"/>
      <c r="V115" s="15"/>
      <c r="W115" s="15"/>
      <c r="X115" s="15"/>
      <c r="Y115" s="15"/>
      <c r="Z115" s="15"/>
    </row>
    <row r="116" spans="1:26" ht="15.75" customHeight="1" x14ac:dyDescent="0.25">
      <c r="A116" s="52">
        <v>92</v>
      </c>
      <c r="B116" s="52" t="s">
        <v>734</v>
      </c>
      <c r="C116" s="52" t="s">
        <v>697</v>
      </c>
      <c r="D116" s="52">
        <v>115</v>
      </c>
      <c r="E116" s="15" t="s">
        <v>979</v>
      </c>
      <c r="F116" s="16">
        <f>SUM(N116:N117)</f>
        <v>656</v>
      </c>
      <c r="G116" s="16">
        <f>F116*1.15</f>
        <v>754.4</v>
      </c>
      <c r="H116" s="53" t="s">
        <v>980</v>
      </c>
      <c r="I116" s="54" t="s">
        <v>968</v>
      </c>
      <c r="J116" s="52">
        <v>138009</v>
      </c>
      <c r="K116" s="15" t="s">
        <v>981</v>
      </c>
      <c r="L116" s="15">
        <v>82079</v>
      </c>
      <c r="M116" s="30">
        <f>VLOOKUP(L116,zdroj_vykony!$A$1:$E$1258,5,FALSE)</f>
        <v>328</v>
      </c>
      <c r="N116" s="16">
        <f>M116*'sazba bodu'!$B$3</f>
        <v>328</v>
      </c>
      <c r="O116" s="55"/>
      <c r="P116" s="15"/>
      <c r="Q116" s="15"/>
      <c r="R116" s="15"/>
      <c r="S116" s="15"/>
      <c r="T116" s="15"/>
      <c r="U116" s="15"/>
      <c r="V116" s="15"/>
      <c r="W116" s="15"/>
      <c r="X116" s="15"/>
      <c r="Y116" s="15"/>
      <c r="Z116" s="15"/>
    </row>
    <row r="117" spans="1:26" ht="15.75" customHeight="1" x14ac:dyDescent="0.25">
      <c r="A117" s="52">
        <v>93</v>
      </c>
      <c r="B117" s="52" t="s">
        <v>734</v>
      </c>
      <c r="C117" s="52" t="s">
        <v>697</v>
      </c>
      <c r="D117" s="52">
        <v>116</v>
      </c>
      <c r="E117" s="15"/>
      <c r="F117" s="16"/>
      <c r="G117" s="16"/>
      <c r="H117" s="53" t="s">
        <v>982</v>
      </c>
      <c r="I117" s="54" t="s">
        <v>968</v>
      </c>
      <c r="J117" s="52">
        <v>138010</v>
      </c>
      <c r="K117" s="15" t="s">
        <v>983</v>
      </c>
      <c r="L117" s="15">
        <v>82079</v>
      </c>
      <c r="M117" s="30">
        <f>VLOOKUP(L117,zdroj_vykony!$A$1:$E$1258,5,FALSE)</f>
        <v>328</v>
      </c>
      <c r="N117" s="16">
        <f>M117*'sazba bodu'!$B$3</f>
        <v>328</v>
      </c>
      <c r="O117" s="55"/>
      <c r="P117" s="15"/>
      <c r="Q117" s="15"/>
      <c r="R117" s="15"/>
      <c r="S117" s="15"/>
      <c r="T117" s="15"/>
      <c r="U117" s="15"/>
      <c r="V117" s="15"/>
      <c r="W117" s="15"/>
      <c r="X117" s="15"/>
      <c r="Y117" s="15"/>
      <c r="Z117" s="15"/>
    </row>
    <row r="118" spans="1:26" ht="15.75" customHeight="1" x14ac:dyDescent="0.25">
      <c r="A118" s="52">
        <v>206</v>
      </c>
      <c r="B118" s="52" t="s">
        <v>705</v>
      </c>
      <c r="C118" s="6" t="s">
        <v>697</v>
      </c>
      <c r="D118" s="52">
        <v>117</v>
      </c>
      <c r="E118" s="66"/>
      <c r="F118" s="67"/>
      <c r="G118" s="16"/>
      <c r="H118" s="68" t="s">
        <v>984</v>
      </c>
      <c r="I118" s="54" t="s">
        <v>968</v>
      </c>
      <c r="J118" s="52">
        <v>140002</v>
      </c>
      <c r="K118" s="66" t="s">
        <v>985</v>
      </c>
      <c r="L118" s="69">
        <v>82113</v>
      </c>
      <c r="M118" s="70">
        <f>VLOOKUP(L118,zdroj_vykony!$A$1:$E$1265,5,FALSE)</f>
        <v>359</v>
      </c>
      <c r="N118" s="67">
        <f>M118*'sazba bodu'!$B$2</f>
        <v>359</v>
      </c>
      <c r="O118" s="57"/>
      <c r="P118" s="15"/>
      <c r="Q118" s="15"/>
      <c r="R118" s="15"/>
      <c r="S118" s="15"/>
      <c r="T118" s="15"/>
      <c r="U118" s="15"/>
      <c r="V118" s="15"/>
      <c r="W118" s="15"/>
      <c r="X118" s="15"/>
      <c r="Y118" s="15"/>
      <c r="Z118" s="15"/>
    </row>
    <row r="119" spans="1:26" ht="15.75" customHeight="1" x14ac:dyDescent="0.25">
      <c r="A119" s="52">
        <v>94</v>
      </c>
      <c r="B119" s="52" t="s">
        <v>734</v>
      </c>
      <c r="C119" s="52" t="s">
        <v>697</v>
      </c>
      <c r="D119" s="52">
        <v>118</v>
      </c>
      <c r="E119" s="15" t="s">
        <v>986</v>
      </c>
      <c r="F119" s="16">
        <v>1499</v>
      </c>
      <c r="G119" s="16">
        <f t="shared" ref="G119:G120" si="14">F119*1.15</f>
        <v>1723.85</v>
      </c>
      <c r="H119" s="53" t="s">
        <v>986</v>
      </c>
      <c r="I119" s="54" t="s">
        <v>968</v>
      </c>
      <c r="J119" s="52">
        <v>138011</v>
      </c>
      <c r="K119" s="15" t="s">
        <v>987</v>
      </c>
      <c r="L119" s="15">
        <v>91411</v>
      </c>
      <c r="M119" s="30">
        <f>VLOOKUP(L119,zdroj_vykony!$A$1:$E$1258,5,FALSE)</f>
        <v>1499</v>
      </c>
      <c r="N119" s="16">
        <f>M119*'sazba bodu'!$B$3</f>
        <v>1499</v>
      </c>
      <c r="O119" s="55"/>
      <c r="P119" s="15"/>
      <c r="Q119" s="15"/>
      <c r="R119" s="15"/>
      <c r="S119" s="15"/>
      <c r="T119" s="15"/>
      <c r="U119" s="15"/>
      <c r="V119" s="15"/>
      <c r="W119" s="15"/>
      <c r="X119" s="15"/>
      <c r="Y119" s="15"/>
      <c r="Z119" s="15"/>
    </row>
    <row r="120" spans="1:26" ht="15.75" customHeight="1" x14ac:dyDescent="0.25">
      <c r="A120" s="52">
        <v>96</v>
      </c>
      <c r="B120" s="52" t="s">
        <v>734</v>
      </c>
      <c r="C120" s="52" t="s">
        <v>697</v>
      </c>
      <c r="D120" s="52">
        <v>119</v>
      </c>
      <c r="E120" s="15" t="s">
        <v>988</v>
      </c>
      <c r="F120" s="16">
        <f>SUM(N120:N123)</f>
        <v>1312</v>
      </c>
      <c r="G120" s="16">
        <f t="shared" si="14"/>
        <v>1508.8</v>
      </c>
      <c r="H120" s="53" t="s">
        <v>989</v>
      </c>
      <c r="I120" s="54" t="s">
        <v>968</v>
      </c>
      <c r="J120" s="52">
        <v>138001</v>
      </c>
      <c r="K120" s="15" t="s">
        <v>990</v>
      </c>
      <c r="L120" s="15">
        <v>82079</v>
      </c>
      <c r="M120" s="30">
        <f>VLOOKUP(L120,zdroj_vykony!$A$1:$E$1258,5,FALSE)</f>
        <v>328</v>
      </c>
      <c r="N120" s="16">
        <f>M120*'sazba bodu'!$B$3</f>
        <v>328</v>
      </c>
      <c r="O120" s="55"/>
      <c r="P120" s="15"/>
      <c r="Q120" s="15"/>
      <c r="R120" s="15"/>
      <c r="S120" s="15"/>
      <c r="T120" s="15"/>
      <c r="U120" s="15"/>
      <c r="V120" s="15"/>
      <c r="W120" s="15"/>
      <c r="X120" s="15"/>
      <c r="Y120" s="15"/>
      <c r="Z120" s="15"/>
    </row>
    <row r="121" spans="1:26" ht="15.75" customHeight="1" x14ac:dyDescent="0.25">
      <c r="A121" s="52">
        <v>97</v>
      </c>
      <c r="B121" s="52" t="s">
        <v>734</v>
      </c>
      <c r="C121" s="52" t="s">
        <v>697</v>
      </c>
      <c r="D121" s="52">
        <v>120</v>
      </c>
      <c r="E121" s="15"/>
      <c r="F121" s="16"/>
      <c r="G121" s="16"/>
      <c r="H121" s="53" t="s">
        <v>991</v>
      </c>
      <c r="I121" s="54" t="s">
        <v>968</v>
      </c>
      <c r="J121" s="52">
        <v>138002</v>
      </c>
      <c r="K121" s="15" t="s">
        <v>992</v>
      </c>
      <c r="L121" s="15">
        <v>82079</v>
      </c>
      <c r="M121" s="30">
        <f>VLOOKUP(L121,zdroj_vykony!$A$1:$E$1258,5,FALSE)</f>
        <v>328</v>
      </c>
      <c r="N121" s="16">
        <f>M121*'sazba bodu'!$B$3</f>
        <v>328</v>
      </c>
      <c r="O121" s="55"/>
      <c r="P121" s="15"/>
      <c r="Q121" s="15"/>
      <c r="R121" s="15"/>
      <c r="S121" s="15"/>
      <c r="T121" s="15"/>
      <c r="U121" s="15"/>
      <c r="V121" s="15"/>
      <c r="W121" s="15"/>
      <c r="X121" s="15"/>
      <c r="Y121" s="15"/>
      <c r="Z121" s="15"/>
    </row>
    <row r="122" spans="1:26" ht="15.75" customHeight="1" x14ac:dyDescent="0.25">
      <c r="A122" s="52">
        <v>95</v>
      </c>
      <c r="B122" s="52" t="s">
        <v>734</v>
      </c>
      <c r="C122" s="52" t="s">
        <v>697</v>
      </c>
      <c r="D122" s="52">
        <v>121</v>
      </c>
      <c r="E122" s="15"/>
      <c r="F122" s="16"/>
      <c r="G122" s="16"/>
      <c r="H122" s="53" t="s">
        <v>993</v>
      </c>
      <c r="I122" s="54" t="s">
        <v>968</v>
      </c>
      <c r="J122" s="52">
        <v>138003</v>
      </c>
      <c r="K122" s="15" t="s">
        <v>994</v>
      </c>
      <c r="L122" s="15">
        <v>82079</v>
      </c>
      <c r="M122" s="30">
        <f>VLOOKUP(L122,zdroj_vykony!$A$1:$E$1258,5,FALSE)</f>
        <v>328</v>
      </c>
      <c r="N122" s="16">
        <f>M122*'sazba bodu'!$B$3</f>
        <v>328</v>
      </c>
      <c r="O122" s="55"/>
      <c r="P122" s="15"/>
      <c r="Q122" s="15"/>
      <c r="R122" s="15"/>
      <c r="S122" s="15"/>
      <c r="T122" s="15"/>
      <c r="U122" s="15"/>
      <c r="V122" s="15"/>
      <c r="W122" s="15"/>
      <c r="X122" s="15"/>
      <c r="Y122" s="15"/>
      <c r="Z122" s="15"/>
    </row>
    <row r="123" spans="1:26" ht="15.75" customHeight="1" x14ac:dyDescent="0.25">
      <c r="A123" s="52">
        <v>247</v>
      </c>
      <c r="B123" s="6" t="s">
        <v>705</v>
      </c>
      <c r="C123" s="6" t="s">
        <v>697</v>
      </c>
      <c r="D123" s="52">
        <v>122</v>
      </c>
      <c r="E123" s="15"/>
      <c r="F123" s="16"/>
      <c r="G123" s="16"/>
      <c r="H123" s="53" t="s">
        <v>995</v>
      </c>
      <c r="I123" s="54" t="s">
        <v>968</v>
      </c>
      <c r="J123" s="52">
        <v>138004</v>
      </c>
      <c r="K123" s="15" t="s">
        <v>996</v>
      </c>
      <c r="L123" s="56">
        <v>82079</v>
      </c>
      <c r="M123" s="18">
        <f>VLOOKUP(L123,zdroj_vykony!$A$1:$E$1265,5,FALSE)</f>
        <v>328</v>
      </c>
      <c r="N123" s="16">
        <f>M123*'sazba bodu'!$B$2</f>
        <v>328</v>
      </c>
      <c r="O123" s="57"/>
      <c r="P123" s="15"/>
      <c r="Q123" s="15"/>
      <c r="R123" s="15"/>
      <c r="S123" s="15"/>
      <c r="T123" s="15"/>
      <c r="U123" s="15"/>
      <c r="V123" s="15"/>
      <c r="W123" s="15"/>
      <c r="X123" s="15"/>
      <c r="Y123" s="15"/>
      <c r="Z123" s="15"/>
    </row>
    <row r="124" spans="1:26" ht="15.75" customHeight="1" x14ac:dyDescent="0.25">
      <c r="A124" s="52">
        <v>99</v>
      </c>
      <c r="B124" s="52" t="s">
        <v>734</v>
      </c>
      <c r="C124" s="52" t="s">
        <v>697</v>
      </c>
      <c r="D124" s="52">
        <v>123</v>
      </c>
      <c r="E124" s="15" t="s">
        <v>997</v>
      </c>
      <c r="F124" s="16">
        <f>SUM(N124:N126)</f>
        <v>4497</v>
      </c>
      <c r="G124" s="16">
        <f>F124*1.15</f>
        <v>5171.5499999999993</v>
      </c>
      <c r="H124" s="53" t="s">
        <v>998</v>
      </c>
      <c r="I124" s="54" t="s">
        <v>968</v>
      </c>
      <c r="J124" s="52">
        <v>138005</v>
      </c>
      <c r="K124" s="15" t="s">
        <v>999</v>
      </c>
      <c r="L124" s="15">
        <v>91411</v>
      </c>
      <c r="M124" s="30">
        <f>VLOOKUP(L124,zdroj_vykony!$A$1:$E$1258,5,FALSE)</f>
        <v>1499</v>
      </c>
      <c r="N124" s="16">
        <f>M124*'sazba bodu'!$B$3</f>
        <v>1499</v>
      </c>
      <c r="O124" s="55"/>
      <c r="P124" s="15"/>
      <c r="Q124" s="15"/>
      <c r="R124" s="15"/>
      <c r="S124" s="15"/>
      <c r="T124" s="15"/>
      <c r="U124" s="15"/>
      <c r="V124" s="15"/>
      <c r="W124" s="15"/>
      <c r="X124" s="15"/>
      <c r="Y124" s="15"/>
      <c r="Z124" s="15"/>
    </row>
    <row r="125" spans="1:26" ht="15.75" customHeight="1" x14ac:dyDescent="0.25">
      <c r="A125" s="52">
        <v>100</v>
      </c>
      <c r="B125" s="52" t="s">
        <v>734</v>
      </c>
      <c r="C125" s="52" t="s">
        <v>697</v>
      </c>
      <c r="D125" s="52">
        <v>124</v>
      </c>
      <c r="E125" s="15"/>
      <c r="F125" s="16"/>
      <c r="G125" s="16"/>
      <c r="H125" s="53" t="s">
        <v>1000</v>
      </c>
      <c r="I125" s="54" t="s">
        <v>968</v>
      </c>
      <c r="J125" s="52">
        <v>138006</v>
      </c>
      <c r="K125" s="15" t="s">
        <v>1001</v>
      </c>
      <c r="L125" s="15">
        <v>91411</v>
      </c>
      <c r="M125" s="30">
        <f>VLOOKUP(L125,zdroj_vykony!$A$1:$E$1258,5,FALSE)</f>
        <v>1499</v>
      </c>
      <c r="N125" s="16">
        <f>M125*'sazba bodu'!$B$3</f>
        <v>1499</v>
      </c>
      <c r="O125" s="55"/>
      <c r="P125" s="15"/>
      <c r="Q125" s="15"/>
      <c r="R125" s="15"/>
      <c r="S125" s="15"/>
      <c r="T125" s="15"/>
      <c r="U125" s="15"/>
      <c r="V125" s="15"/>
      <c r="W125" s="15"/>
      <c r="X125" s="15"/>
      <c r="Y125" s="15"/>
      <c r="Z125" s="15"/>
    </row>
    <row r="126" spans="1:26" ht="15.75" customHeight="1" x14ac:dyDescent="0.25">
      <c r="A126" s="52">
        <v>98</v>
      </c>
      <c r="B126" s="52" t="s">
        <v>734</v>
      </c>
      <c r="C126" s="52" t="s">
        <v>697</v>
      </c>
      <c r="D126" s="52">
        <v>125</v>
      </c>
      <c r="E126" s="15"/>
      <c r="F126" s="16"/>
      <c r="G126" s="16"/>
      <c r="H126" s="53" t="s">
        <v>1002</v>
      </c>
      <c r="I126" s="54" t="s">
        <v>968</v>
      </c>
      <c r="J126" s="6">
        <v>138007</v>
      </c>
      <c r="K126" s="15" t="s">
        <v>1003</v>
      </c>
      <c r="L126" s="15">
        <v>91411</v>
      </c>
      <c r="M126" s="30">
        <f>VLOOKUP(L126,zdroj_vykony!$A$1:$E$1258,5,FALSE)</f>
        <v>1499</v>
      </c>
      <c r="N126" s="16">
        <f>M126*'sazba bodu'!$B$3</f>
        <v>1499</v>
      </c>
      <c r="O126" s="55"/>
      <c r="P126" s="15"/>
      <c r="Q126" s="15"/>
      <c r="R126" s="15"/>
      <c r="S126" s="15"/>
      <c r="T126" s="15"/>
      <c r="U126" s="15"/>
      <c r="V126" s="15"/>
      <c r="W126" s="15"/>
      <c r="X126" s="15"/>
      <c r="Y126" s="15"/>
      <c r="Z126" s="15"/>
    </row>
    <row r="127" spans="1:26" ht="15.75" customHeight="1" x14ac:dyDescent="0.25">
      <c r="A127" s="52">
        <v>202</v>
      </c>
      <c r="B127" s="52" t="s">
        <v>705</v>
      </c>
      <c r="C127" s="6" t="s">
        <v>697</v>
      </c>
      <c r="D127" s="52">
        <v>126</v>
      </c>
      <c r="E127" s="15" t="s">
        <v>1004</v>
      </c>
      <c r="F127" s="16">
        <v>209</v>
      </c>
      <c r="G127" s="16">
        <f t="shared" ref="G127:G133" si="15">F127*1.15</f>
        <v>240.35</v>
      </c>
      <c r="H127" s="53"/>
      <c r="I127" s="54" t="s">
        <v>968</v>
      </c>
      <c r="J127" s="52">
        <v>138008</v>
      </c>
      <c r="K127" s="15" t="s">
        <v>1005</v>
      </c>
      <c r="L127" s="56">
        <v>82093</v>
      </c>
      <c r="M127" s="18">
        <f>VLOOKUP(L127,zdroj_vykony!$A$1:$E$1265,5,FALSE)</f>
        <v>209</v>
      </c>
      <c r="N127" s="16">
        <f>M127*'sazba bodu'!$B$2</f>
        <v>209</v>
      </c>
      <c r="O127" s="55"/>
      <c r="P127" s="15"/>
      <c r="Q127" s="15"/>
      <c r="R127" s="15"/>
      <c r="S127" s="15"/>
      <c r="T127" s="15"/>
      <c r="U127" s="15"/>
      <c r="V127" s="15"/>
      <c r="W127" s="15"/>
      <c r="X127" s="15"/>
      <c r="Y127" s="15"/>
      <c r="Z127" s="15"/>
    </row>
    <row r="128" spans="1:26" ht="15.75" customHeight="1" x14ac:dyDescent="0.25">
      <c r="A128" s="52"/>
      <c r="B128" s="52"/>
      <c r="C128" s="6"/>
      <c r="D128" s="52">
        <v>127</v>
      </c>
      <c r="E128" s="15" t="s">
        <v>1006</v>
      </c>
      <c r="F128" s="16">
        <v>2154</v>
      </c>
      <c r="G128" s="16">
        <f t="shared" si="15"/>
        <v>2477.1</v>
      </c>
      <c r="H128" s="53" t="s">
        <v>1006</v>
      </c>
      <c r="I128" s="54" t="s">
        <v>1007</v>
      </c>
      <c r="J128" s="52">
        <v>138010</v>
      </c>
      <c r="K128" s="15" t="s">
        <v>1008</v>
      </c>
      <c r="L128" s="15">
        <v>82113</v>
      </c>
      <c r="M128" s="30">
        <f>VLOOKUP(L128,zdroj_vykony!$A$1:$E$1258,5,FALSE)</f>
        <v>359</v>
      </c>
      <c r="N128" s="16">
        <f>(M128*'sazba bodu'!$B$3)*6</f>
        <v>2154</v>
      </c>
      <c r="O128" s="55"/>
      <c r="P128" s="15"/>
      <c r="Q128" s="15"/>
      <c r="R128" s="15"/>
      <c r="S128" s="15"/>
      <c r="T128" s="15"/>
      <c r="U128" s="15"/>
      <c r="V128" s="15"/>
      <c r="W128" s="15"/>
      <c r="X128" s="15"/>
      <c r="Y128" s="15"/>
      <c r="Z128" s="15"/>
    </row>
    <row r="129" spans="1:26" ht="15.75" customHeight="1" x14ac:dyDescent="0.25">
      <c r="A129" s="52">
        <v>110</v>
      </c>
      <c r="B129" s="52" t="s">
        <v>734</v>
      </c>
      <c r="C129" s="52" t="s">
        <v>697</v>
      </c>
      <c r="D129" s="52">
        <v>128</v>
      </c>
      <c r="E129" s="58" t="s">
        <v>1009</v>
      </c>
      <c r="F129" s="16">
        <v>328</v>
      </c>
      <c r="G129" s="16">
        <f t="shared" si="15"/>
        <v>377.2</v>
      </c>
      <c r="H129" s="53"/>
      <c r="I129" s="54" t="s">
        <v>1010</v>
      </c>
      <c r="J129" s="52">
        <v>139001</v>
      </c>
      <c r="K129" s="15" t="s">
        <v>1011</v>
      </c>
      <c r="L129" s="15">
        <v>82079</v>
      </c>
      <c r="M129" s="30">
        <f>VLOOKUP(L129,zdroj_vykony!$A$1:$E$1258,5,FALSE)</f>
        <v>328</v>
      </c>
      <c r="N129" s="16">
        <f>M129*'sazba bodu'!$B$3</f>
        <v>328</v>
      </c>
      <c r="O129" s="55"/>
      <c r="P129" s="58" t="s">
        <v>1012</v>
      </c>
      <c r="Q129" s="15"/>
      <c r="R129" s="15"/>
      <c r="S129" s="15"/>
      <c r="T129" s="15"/>
      <c r="U129" s="15"/>
      <c r="V129" s="15"/>
      <c r="W129" s="15"/>
      <c r="X129" s="15"/>
      <c r="Y129" s="15"/>
      <c r="Z129" s="15"/>
    </row>
    <row r="130" spans="1:26" ht="15.75" customHeight="1" x14ac:dyDescent="0.25">
      <c r="A130" s="52">
        <v>111</v>
      </c>
      <c r="B130" s="52" t="s">
        <v>734</v>
      </c>
      <c r="C130" s="52" t="s">
        <v>697</v>
      </c>
      <c r="D130" s="52">
        <v>129</v>
      </c>
      <c r="E130" s="58" t="s">
        <v>1013</v>
      </c>
      <c r="F130" s="16">
        <v>328</v>
      </c>
      <c r="G130" s="16">
        <f t="shared" si="15"/>
        <v>377.2</v>
      </c>
      <c r="H130" s="53"/>
      <c r="I130" s="54" t="s">
        <v>1010</v>
      </c>
      <c r="J130" s="52">
        <v>139002</v>
      </c>
      <c r="K130" s="15" t="s">
        <v>1014</v>
      </c>
      <c r="L130" s="15">
        <v>82079</v>
      </c>
      <c r="M130" s="30">
        <f>VLOOKUP(L130,zdroj_vykony!$A$1:$E$1258,5,FALSE)</f>
        <v>328</v>
      </c>
      <c r="N130" s="16">
        <f>M130*'sazba bodu'!$B$3</f>
        <v>328</v>
      </c>
      <c r="O130" s="55"/>
      <c r="P130" s="58" t="s">
        <v>1015</v>
      </c>
      <c r="Q130" s="15"/>
      <c r="R130" s="15"/>
      <c r="S130" s="15"/>
      <c r="T130" s="15"/>
      <c r="U130" s="15"/>
      <c r="V130" s="15"/>
      <c r="W130" s="15"/>
      <c r="X130" s="15"/>
      <c r="Y130" s="15"/>
      <c r="Z130" s="15"/>
    </row>
    <row r="131" spans="1:26" ht="15.75" customHeight="1" x14ac:dyDescent="0.25">
      <c r="A131" s="52">
        <v>115</v>
      </c>
      <c r="B131" s="52" t="s">
        <v>734</v>
      </c>
      <c r="C131" s="52" t="s">
        <v>697</v>
      </c>
      <c r="D131" s="52">
        <v>130</v>
      </c>
      <c r="E131" s="15" t="s">
        <v>1016</v>
      </c>
      <c r="F131" s="16">
        <v>328</v>
      </c>
      <c r="G131" s="16">
        <f t="shared" si="15"/>
        <v>377.2</v>
      </c>
      <c r="H131" s="53"/>
      <c r="I131" s="54" t="s">
        <v>1010</v>
      </c>
      <c r="J131" s="52">
        <v>139003</v>
      </c>
      <c r="K131" s="15" t="s">
        <v>1017</v>
      </c>
      <c r="L131" s="15">
        <v>82079</v>
      </c>
      <c r="M131" s="30">
        <f>VLOOKUP(L131,zdroj_vykony!$A$1:$E$1258,5,FALSE)</f>
        <v>328</v>
      </c>
      <c r="N131" s="16">
        <f>M131*'sazba bodu'!$B$3</f>
        <v>328</v>
      </c>
      <c r="O131" s="55"/>
      <c r="P131" s="58" t="s">
        <v>1018</v>
      </c>
      <c r="Q131" s="15"/>
      <c r="R131" s="15"/>
      <c r="S131" s="15"/>
      <c r="T131" s="15"/>
      <c r="U131" s="15"/>
      <c r="V131" s="15"/>
      <c r="W131" s="15"/>
      <c r="X131" s="15"/>
      <c r="Y131" s="15"/>
      <c r="Z131" s="15"/>
    </row>
    <row r="132" spans="1:26" ht="15.75" customHeight="1" x14ac:dyDescent="0.25">
      <c r="A132" s="52">
        <v>116</v>
      </c>
      <c r="B132" s="52" t="s">
        <v>734</v>
      </c>
      <c r="C132" s="52" t="s">
        <v>697</v>
      </c>
      <c r="D132" s="52">
        <v>131</v>
      </c>
      <c r="E132" s="15" t="s">
        <v>1019</v>
      </c>
      <c r="F132" s="16">
        <v>328</v>
      </c>
      <c r="G132" s="16">
        <f t="shared" si="15"/>
        <v>377.2</v>
      </c>
      <c r="H132" s="53"/>
      <c r="I132" s="54" t="s">
        <v>1010</v>
      </c>
      <c r="J132" s="52">
        <v>139004</v>
      </c>
      <c r="K132" s="15" t="s">
        <v>1020</v>
      </c>
      <c r="L132" s="15">
        <v>82079</v>
      </c>
      <c r="M132" s="30">
        <f>VLOOKUP(L132,zdroj_vykony!$A$1:$E$1258,5,FALSE)</f>
        <v>328</v>
      </c>
      <c r="N132" s="16">
        <f>M132*'sazba bodu'!$B$3</f>
        <v>328</v>
      </c>
      <c r="O132" s="55"/>
      <c r="P132" s="58" t="s">
        <v>1021</v>
      </c>
      <c r="Q132" s="15"/>
      <c r="R132" s="15"/>
      <c r="S132" s="15"/>
      <c r="T132" s="15"/>
      <c r="U132" s="15"/>
      <c r="V132" s="15"/>
      <c r="W132" s="15"/>
      <c r="X132" s="15"/>
      <c r="Y132" s="15"/>
      <c r="Z132" s="15"/>
    </row>
    <row r="133" spans="1:26" ht="15.75" customHeight="1" x14ac:dyDescent="0.25">
      <c r="A133" s="52">
        <v>120</v>
      </c>
      <c r="B133" s="52" t="s">
        <v>734</v>
      </c>
      <c r="C133" s="52" t="s">
        <v>697</v>
      </c>
      <c r="D133" s="52">
        <v>132</v>
      </c>
      <c r="E133" s="15" t="s">
        <v>1022</v>
      </c>
      <c r="F133" s="16">
        <f>SUM(N133:N134)</f>
        <v>2998</v>
      </c>
      <c r="G133" s="16">
        <f t="shared" si="15"/>
        <v>3447.7</v>
      </c>
      <c r="H133" s="53" t="s">
        <v>1023</v>
      </c>
      <c r="I133" s="54" t="s">
        <v>1010</v>
      </c>
      <c r="J133" s="52">
        <v>139005</v>
      </c>
      <c r="K133" s="59" t="s">
        <v>1024</v>
      </c>
      <c r="L133" s="15">
        <v>91411</v>
      </c>
      <c r="M133" s="30">
        <f>VLOOKUP(L133,zdroj_vykony!$A$1:$E$1258,5,FALSE)</f>
        <v>1499</v>
      </c>
      <c r="N133" s="16">
        <f>M133*'sazba bodu'!$B$3</f>
        <v>1499</v>
      </c>
      <c r="O133" s="55"/>
      <c r="P133" s="15"/>
      <c r="Q133" s="15"/>
      <c r="R133" s="15"/>
      <c r="S133" s="15"/>
      <c r="T133" s="15"/>
      <c r="U133" s="15"/>
      <c r="V133" s="15"/>
      <c r="W133" s="15"/>
      <c r="X133" s="15"/>
      <c r="Y133" s="15"/>
      <c r="Z133" s="15"/>
    </row>
    <row r="134" spans="1:26" ht="15.75" customHeight="1" x14ac:dyDescent="0.25">
      <c r="A134" s="52">
        <v>121</v>
      </c>
      <c r="B134" s="52" t="s">
        <v>734</v>
      </c>
      <c r="C134" s="52" t="s">
        <v>697</v>
      </c>
      <c r="D134" s="52">
        <v>133</v>
      </c>
      <c r="E134" s="15"/>
      <c r="F134" s="16"/>
      <c r="G134" s="16"/>
      <c r="H134" s="53" t="s">
        <v>1025</v>
      </c>
      <c r="I134" s="54" t="s">
        <v>1010</v>
      </c>
      <c r="J134" s="52">
        <v>139006</v>
      </c>
      <c r="K134" s="59" t="s">
        <v>1026</v>
      </c>
      <c r="L134" s="15">
        <v>91411</v>
      </c>
      <c r="M134" s="30">
        <f>VLOOKUP(L134,zdroj_vykony!$A$1:$E$1258,5,FALSE)</f>
        <v>1499</v>
      </c>
      <c r="N134" s="16">
        <f>M134*'sazba bodu'!$B$3</f>
        <v>1499</v>
      </c>
      <c r="O134" s="55"/>
      <c r="P134" s="15"/>
      <c r="Q134" s="15"/>
      <c r="R134" s="15"/>
      <c r="S134" s="15"/>
      <c r="T134" s="15"/>
      <c r="U134" s="15"/>
      <c r="V134" s="15"/>
      <c r="W134" s="15"/>
      <c r="X134" s="15"/>
      <c r="Y134" s="15"/>
      <c r="Z134" s="15"/>
    </row>
    <row r="135" spans="1:26" ht="15.75" customHeight="1" x14ac:dyDescent="0.25">
      <c r="A135" s="52">
        <v>117</v>
      </c>
      <c r="B135" s="52" t="s">
        <v>705</v>
      </c>
      <c r="C135" s="52" t="s">
        <v>697</v>
      </c>
      <c r="D135" s="52">
        <v>134</v>
      </c>
      <c r="E135" s="15" t="s">
        <v>1027</v>
      </c>
      <c r="F135" s="16">
        <f>SUM(N135:N136)</f>
        <v>624</v>
      </c>
      <c r="G135" s="16">
        <f>F135*1.15</f>
        <v>717.59999999999991</v>
      </c>
      <c r="H135" s="53" t="s">
        <v>1028</v>
      </c>
      <c r="I135" s="54" t="s">
        <v>1029</v>
      </c>
      <c r="J135" s="52">
        <v>144001</v>
      </c>
      <c r="K135" s="15" t="s">
        <v>1030</v>
      </c>
      <c r="L135" s="15">
        <v>91567</v>
      </c>
      <c r="M135" s="30">
        <f>VLOOKUP(L135,zdroj_vykony!$A$1:$E$1258,5,FALSE)</f>
        <v>312</v>
      </c>
      <c r="N135" s="16">
        <f>M135*'sazba bodu'!$B$3</f>
        <v>312</v>
      </c>
      <c r="O135" s="55"/>
      <c r="P135" s="15"/>
      <c r="Q135" s="15"/>
      <c r="R135" s="15"/>
      <c r="S135" s="15"/>
      <c r="T135" s="15"/>
      <c r="U135" s="15"/>
      <c r="V135" s="15"/>
      <c r="W135" s="15"/>
      <c r="X135" s="15"/>
      <c r="Y135" s="15"/>
      <c r="Z135" s="15"/>
    </row>
    <row r="136" spans="1:26" ht="15.75" customHeight="1" x14ac:dyDescent="0.25">
      <c r="A136" s="52">
        <v>118</v>
      </c>
      <c r="B136" s="52" t="s">
        <v>705</v>
      </c>
      <c r="C136" s="52" t="s">
        <v>697</v>
      </c>
      <c r="D136" s="52">
        <v>135</v>
      </c>
      <c r="E136" s="15"/>
      <c r="F136" s="16"/>
      <c r="G136" s="16"/>
      <c r="H136" s="53" t="s">
        <v>1031</v>
      </c>
      <c r="I136" s="54" t="s">
        <v>1029</v>
      </c>
      <c r="J136" s="52">
        <v>144002</v>
      </c>
      <c r="K136" s="15" t="s">
        <v>1032</v>
      </c>
      <c r="L136" s="15">
        <v>91567</v>
      </c>
      <c r="M136" s="30">
        <f>VLOOKUP(L136,zdroj_vykony!$A$1:$E$1258,5,FALSE)</f>
        <v>312</v>
      </c>
      <c r="N136" s="16">
        <f>M136*'sazba bodu'!$B$3</f>
        <v>312</v>
      </c>
      <c r="O136" s="55"/>
      <c r="P136" s="15"/>
      <c r="Q136" s="15"/>
      <c r="R136" s="15"/>
      <c r="S136" s="15"/>
      <c r="T136" s="15"/>
      <c r="U136" s="15"/>
      <c r="V136" s="15"/>
      <c r="W136" s="15"/>
      <c r="X136" s="15"/>
      <c r="Y136" s="15"/>
      <c r="Z136" s="15"/>
    </row>
    <row r="137" spans="1:26" ht="15.75" customHeight="1" x14ac:dyDescent="0.25">
      <c r="A137" s="52">
        <v>195</v>
      </c>
      <c r="B137" s="52" t="s">
        <v>705</v>
      </c>
      <c r="C137" s="52" t="s">
        <v>697</v>
      </c>
      <c r="D137" s="52">
        <v>136</v>
      </c>
      <c r="E137" s="15" t="s">
        <v>1033</v>
      </c>
      <c r="F137" s="16">
        <v>210</v>
      </c>
      <c r="G137" s="16">
        <f t="shared" ref="G137:G141" si="16">F137*1.15</f>
        <v>241.49999999999997</v>
      </c>
      <c r="H137" s="53"/>
      <c r="I137" s="54" t="s">
        <v>1029</v>
      </c>
      <c r="J137" s="52">
        <v>144005</v>
      </c>
      <c r="K137" s="15" t="s">
        <v>1034</v>
      </c>
      <c r="L137" s="15">
        <v>91323</v>
      </c>
      <c r="M137" s="30">
        <f>VLOOKUP(L137,zdroj_vykony!$A$1:$E$1258,5,FALSE)</f>
        <v>210</v>
      </c>
      <c r="N137" s="16">
        <f>M137*'sazba bodu'!$B$3</f>
        <v>210</v>
      </c>
      <c r="O137" s="55"/>
      <c r="P137" s="15"/>
      <c r="Q137" s="15"/>
      <c r="R137" s="15"/>
      <c r="S137" s="15"/>
      <c r="T137" s="15"/>
      <c r="U137" s="15"/>
      <c r="V137" s="15"/>
      <c r="W137" s="15"/>
      <c r="X137" s="15"/>
      <c r="Y137" s="15"/>
      <c r="Z137" s="15"/>
    </row>
    <row r="138" spans="1:26" ht="15.75" customHeight="1" x14ac:dyDescent="0.25">
      <c r="A138" s="52">
        <v>271</v>
      </c>
      <c r="B138" s="6" t="s">
        <v>705</v>
      </c>
      <c r="C138" s="6" t="s">
        <v>697</v>
      </c>
      <c r="D138" s="52">
        <v>137</v>
      </c>
      <c r="E138" s="15" t="s">
        <v>1035</v>
      </c>
      <c r="F138" s="16">
        <v>1358</v>
      </c>
      <c r="G138" s="16">
        <f t="shared" si="16"/>
        <v>1561.6999999999998</v>
      </c>
      <c r="H138" s="53"/>
      <c r="I138" s="54" t="s">
        <v>1029</v>
      </c>
      <c r="J138" s="52">
        <v>144003</v>
      </c>
      <c r="K138" s="15" t="s">
        <v>1036</v>
      </c>
      <c r="L138" s="56">
        <v>91277</v>
      </c>
      <c r="M138" s="18">
        <f>VLOOKUP(L138,zdroj_vykony!$A$1:$E$1265,5,FALSE)</f>
        <v>679</v>
      </c>
      <c r="N138" s="16">
        <f>(M138*'sazba bodu'!$B$2)*2</f>
        <v>1358</v>
      </c>
      <c r="O138" s="57">
        <v>2</v>
      </c>
      <c r="P138" s="15"/>
      <c r="Q138" s="15"/>
      <c r="R138" s="15"/>
      <c r="S138" s="15"/>
      <c r="T138" s="15"/>
      <c r="U138" s="15"/>
      <c r="V138" s="15"/>
      <c r="W138" s="15"/>
      <c r="X138" s="15"/>
      <c r="Y138" s="15"/>
      <c r="Z138" s="15"/>
    </row>
    <row r="139" spans="1:26" ht="15.75" customHeight="1" x14ac:dyDescent="0.25">
      <c r="A139" s="52">
        <v>295</v>
      </c>
      <c r="B139" s="52" t="s">
        <v>705</v>
      </c>
      <c r="C139" s="6" t="s">
        <v>697</v>
      </c>
      <c r="D139" s="52">
        <v>138</v>
      </c>
      <c r="E139" s="15" t="s">
        <v>1037</v>
      </c>
      <c r="F139" s="16">
        <v>202</v>
      </c>
      <c r="G139" s="16">
        <f t="shared" si="16"/>
        <v>232.29999999999998</v>
      </c>
      <c r="H139" s="53"/>
      <c r="I139" s="54" t="s">
        <v>1029</v>
      </c>
      <c r="J139" s="6">
        <v>144007</v>
      </c>
      <c r="K139" s="15" t="s">
        <v>1038</v>
      </c>
      <c r="L139" s="56">
        <v>91329</v>
      </c>
      <c r="M139" s="18">
        <f>VLOOKUP(L139,zdroj_vykony!$A$1:$E$1265,5,FALSE)</f>
        <v>202</v>
      </c>
      <c r="N139" s="16">
        <f>M139*'sazba bodu'!$B$2</f>
        <v>202</v>
      </c>
      <c r="O139" s="57"/>
      <c r="P139" s="15"/>
      <c r="Q139" s="15"/>
      <c r="R139" s="15"/>
      <c r="S139" s="15"/>
      <c r="T139" s="15"/>
      <c r="U139" s="15"/>
      <c r="V139" s="15"/>
      <c r="W139" s="15"/>
      <c r="X139" s="15"/>
      <c r="Y139" s="15"/>
      <c r="Z139" s="15"/>
    </row>
    <row r="140" spans="1:26" ht="15.75" customHeight="1" x14ac:dyDescent="0.25">
      <c r="A140" s="52">
        <v>122</v>
      </c>
      <c r="B140" s="52" t="s">
        <v>705</v>
      </c>
      <c r="C140" s="52" t="s">
        <v>697</v>
      </c>
      <c r="D140" s="52">
        <v>139</v>
      </c>
      <c r="E140" s="15" t="s">
        <v>1039</v>
      </c>
      <c r="F140" s="16">
        <v>261</v>
      </c>
      <c r="G140" s="16">
        <f t="shared" si="16"/>
        <v>300.14999999999998</v>
      </c>
      <c r="H140" s="53" t="s">
        <v>1040</v>
      </c>
      <c r="I140" s="54" t="s">
        <v>1041</v>
      </c>
      <c r="J140" s="52">
        <v>145001</v>
      </c>
      <c r="K140" s="15" t="s">
        <v>1042</v>
      </c>
      <c r="L140" s="15">
        <v>91273</v>
      </c>
      <c r="M140" s="30">
        <f>VLOOKUP(L140,zdroj_vykony!$A$1:$E$1258,5,FALSE)</f>
        <v>261</v>
      </c>
      <c r="N140" s="16">
        <f>M140*'sazba bodu'!$B$3</f>
        <v>261</v>
      </c>
      <c r="O140" s="55"/>
      <c r="P140" s="15"/>
      <c r="Q140" s="15"/>
      <c r="R140" s="15"/>
      <c r="S140" s="15"/>
      <c r="T140" s="15"/>
      <c r="U140" s="15"/>
      <c r="V140" s="15"/>
      <c r="W140" s="15"/>
      <c r="X140" s="15"/>
      <c r="Y140" s="15"/>
      <c r="Z140" s="15"/>
    </row>
    <row r="141" spans="1:26" ht="15.75" customHeight="1" x14ac:dyDescent="0.25">
      <c r="A141" s="52">
        <v>124</v>
      </c>
      <c r="B141" s="52" t="s">
        <v>705</v>
      </c>
      <c r="C141" s="52" t="s">
        <v>697</v>
      </c>
      <c r="D141" s="52">
        <v>140</v>
      </c>
      <c r="E141" s="15" t="s">
        <v>1043</v>
      </c>
      <c r="F141" s="16">
        <f>SUM(N141:N143)</f>
        <v>3705</v>
      </c>
      <c r="G141" s="16">
        <f t="shared" si="16"/>
        <v>4260.75</v>
      </c>
      <c r="H141" s="53" t="s">
        <v>1044</v>
      </c>
      <c r="I141" s="54" t="s">
        <v>1045</v>
      </c>
      <c r="J141" s="52">
        <v>146002</v>
      </c>
      <c r="K141" s="15" t="s">
        <v>1046</v>
      </c>
      <c r="L141" s="15">
        <v>91275</v>
      </c>
      <c r="M141" s="30">
        <f>VLOOKUP(L141,zdroj_vykony!$A$1:$E$1258,5,FALSE)</f>
        <v>1235</v>
      </c>
      <c r="N141" s="16">
        <f>M141*'sazba bodu'!$B$3</f>
        <v>1235</v>
      </c>
      <c r="O141" s="55"/>
      <c r="P141" s="15"/>
      <c r="Q141" s="15"/>
      <c r="R141" s="15"/>
      <c r="S141" s="15"/>
      <c r="T141" s="15"/>
      <c r="U141" s="15"/>
      <c r="V141" s="15"/>
      <c r="W141" s="15"/>
      <c r="X141" s="15"/>
      <c r="Y141" s="15"/>
      <c r="Z141" s="15"/>
    </row>
    <row r="142" spans="1:26" ht="15.75" customHeight="1" x14ac:dyDescent="0.25">
      <c r="A142" s="52">
        <v>125</v>
      </c>
      <c r="B142" s="52" t="s">
        <v>705</v>
      </c>
      <c r="C142" s="52" t="s">
        <v>697</v>
      </c>
      <c r="D142" s="52">
        <v>141</v>
      </c>
      <c r="E142" s="15"/>
      <c r="F142" s="16"/>
      <c r="G142" s="16"/>
      <c r="H142" s="53" t="s">
        <v>1047</v>
      </c>
      <c r="I142" s="54" t="s">
        <v>1045</v>
      </c>
      <c r="J142" s="52">
        <v>146003</v>
      </c>
      <c r="K142" s="15" t="s">
        <v>1048</v>
      </c>
      <c r="L142" s="15">
        <v>91275</v>
      </c>
      <c r="M142" s="30">
        <f>VLOOKUP(L142,zdroj_vykony!$A$1:$E$1258,5,FALSE)</f>
        <v>1235</v>
      </c>
      <c r="N142" s="16">
        <f>M142*'sazba bodu'!$B$3</f>
        <v>1235</v>
      </c>
      <c r="O142" s="55"/>
      <c r="P142" s="15"/>
      <c r="Q142" s="15"/>
      <c r="R142" s="15"/>
      <c r="S142" s="15"/>
      <c r="T142" s="15"/>
      <c r="U142" s="15"/>
      <c r="V142" s="15"/>
      <c r="W142" s="15"/>
      <c r="X142" s="15"/>
      <c r="Y142" s="15"/>
      <c r="Z142" s="15"/>
    </row>
    <row r="143" spans="1:26" ht="15.75" customHeight="1" x14ac:dyDescent="0.25">
      <c r="A143" s="52">
        <v>123</v>
      </c>
      <c r="B143" s="52" t="s">
        <v>705</v>
      </c>
      <c r="C143" s="52" t="s">
        <v>697</v>
      </c>
      <c r="D143" s="52">
        <v>142</v>
      </c>
      <c r="E143" s="15"/>
      <c r="F143" s="16"/>
      <c r="G143" s="16"/>
      <c r="H143" s="53" t="s">
        <v>1049</v>
      </c>
      <c r="I143" s="54" t="s">
        <v>1045</v>
      </c>
      <c r="J143" s="52">
        <v>146004</v>
      </c>
      <c r="K143" s="15" t="s">
        <v>1050</v>
      </c>
      <c r="L143" s="15">
        <v>91275</v>
      </c>
      <c r="M143" s="30">
        <f>VLOOKUP(L143,zdroj_vykony!$A$1:$E$1258,5,FALSE)</f>
        <v>1235</v>
      </c>
      <c r="N143" s="16">
        <f>M143*'sazba bodu'!$B$3</f>
        <v>1235</v>
      </c>
      <c r="O143" s="55"/>
      <c r="P143" s="15"/>
      <c r="Q143" s="15"/>
      <c r="R143" s="15"/>
      <c r="S143" s="15"/>
      <c r="T143" s="15"/>
      <c r="U143" s="15"/>
      <c r="V143" s="15"/>
      <c r="W143" s="15"/>
      <c r="X143" s="15"/>
      <c r="Y143" s="15"/>
      <c r="Z143" s="15"/>
    </row>
    <row r="144" spans="1:26" ht="15.75" customHeight="1" x14ac:dyDescent="0.25">
      <c r="A144" s="52">
        <v>127</v>
      </c>
      <c r="B144" s="52" t="s">
        <v>705</v>
      </c>
      <c r="C144" s="52" t="s">
        <v>697</v>
      </c>
      <c r="D144" s="52">
        <v>143</v>
      </c>
      <c r="E144" s="15" t="s">
        <v>1051</v>
      </c>
      <c r="F144" s="16">
        <f>SUM(N144:N146)</f>
        <v>783</v>
      </c>
      <c r="G144" s="16">
        <f>F144*1.15</f>
        <v>900.44999999999993</v>
      </c>
      <c r="H144" s="53" t="s">
        <v>1052</v>
      </c>
      <c r="I144" s="54" t="s">
        <v>1045</v>
      </c>
      <c r="J144" s="52">
        <v>146005</v>
      </c>
      <c r="K144" s="15" t="s">
        <v>1053</v>
      </c>
      <c r="L144" s="15">
        <v>91491</v>
      </c>
      <c r="M144" s="30">
        <f>VLOOKUP(L144,zdroj_vykony!$A$1:$E$1258,5,FALSE)</f>
        <v>261</v>
      </c>
      <c r="N144" s="16">
        <f>M144*'sazba bodu'!$B$3</f>
        <v>261</v>
      </c>
      <c r="O144" s="55"/>
      <c r="P144" s="15"/>
      <c r="Q144" s="15"/>
      <c r="R144" s="15"/>
      <c r="S144" s="15"/>
      <c r="T144" s="15"/>
      <c r="U144" s="15"/>
      <c r="V144" s="15"/>
      <c r="W144" s="15"/>
      <c r="X144" s="15"/>
      <c r="Y144" s="15"/>
      <c r="Z144" s="15"/>
    </row>
    <row r="145" spans="1:26" ht="15.75" customHeight="1" x14ac:dyDescent="0.25">
      <c r="A145" s="52">
        <v>128</v>
      </c>
      <c r="B145" s="52" t="s">
        <v>705</v>
      </c>
      <c r="C145" s="52" t="s">
        <v>697</v>
      </c>
      <c r="D145" s="52">
        <v>144</v>
      </c>
      <c r="E145" s="15"/>
      <c r="F145" s="16"/>
      <c r="G145" s="16"/>
      <c r="H145" s="53" t="s">
        <v>1054</v>
      </c>
      <c r="I145" s="54" t="s">
        <v>1045</v>
      </c>
      <c r="J145" s="52">
        <v>146006</v>
      </c>
      <c r="K145" s="15" t="s">
        <v>1055</v>
      </c>
      <c r="L145" s="15">
        <v>91491</v>
      </c>
      <c r="M145" s="30">
        <f>VLOOKUP(L145,zdroj_vykony!$A$1:$E$1258,5,FALSE)</f>
        <v>261</v>
      </c>
      <c r="N145" s="16">
        <f>M145*'sazba bodu'!$B$3</f>
        <v>261</v>
      </c>
      <c r="O145" s="55"/>
      <c r="P145" s="15"/>
      <c r="Q145" s="15"/>
      <c r="R145" s="15"/>
      <c r="S145" s="15"/>
      <c r="T145" s="15"/>
      <c r="U145" s="15"/>
      <c r="V145" s="15"/>
      <c r="W145" s="15"/>
      <c r="X145" s="15"/>
      <c r="Y145" s="15"/>
      <c r="Z145" s="15"/>
    </row>
    <row r="146" spans="1:26" ht="15.75" customHeight="1" x14ac:dyDescent="0.25">
      <c r="A146" s="52">
        <v>126</v>
      </c>
      <c r="B146" s="52" t="s">
        <v>705</v>
      </c>
      <c r="C146" s="52" t="s">
        <v>697</v>
      </c>
      <c r="D146" s="52">
        <v>145</v>
      </c>
      <c r="E146" s="15"/>
      <c r="F146" s="16"/>
      <c r="G146" s="16"/>
      <c r="H146" s="53" t="s">
        <v>1056</v>
      </c>
      <c r="I146" s="54" t="s">
        <v>1045</v>
      </c>
      <c r="J146" s="52">
        <v>146007</v>
      </c>
      <c r="K146" s="15" t="s">
        <v>1057</v>
      </c>
      <c r="L146" s="15">
        <v>91491</v>
      </c>
      <c r="M146" s="30">
        <f>VLOOKUP(L146,zdroj_vykony!$A$1:$E$1258,5,FALSE)</f>
        <v>261</v>
      </c>
      <c r="N146" s="16">
        <f>M146*'sazba bodu'!$B$3</f>
        <v>261</v>
      </c>
      <c r="O146" s="55"/>
      <c r="P146" s="15"/>
      <c r="Q146" s="15"/>
      <c r="R146" s="15"/>
      <c r="S146" s="15"/>
      <c r="T146" s="15"/>
      <c r="U146" s="15"/>
      <c r="V146" s="15"/>
      <c r="W146" s="15"/>
      <c r="X146" s="15"/>
      <c r="Y146" s="15"/>
      <c r="Z146" s="15"/>
    </row>
    <row r="147" spans="1:26" ht="15.75" customHeight="1" x14ac:dyDescent="0.25">
      <c r="A147" s="52">
        <v>129</v>
      </c>
      <c r="B147" s="52" t="s">
        <v>705</v>
      </c>
      <c r="C147" s="52" t="s">
        <v>697</v>
      </c>
      <c r="D147" s="52">
        <v>146</v>
      </c>
      <c r="E147" s="15" t="s">
        <v>1058</v>
      </c>
      <c r="F147" s="16">
        <f>SUM(N147:N148)</f>
        <v>624</v>
      </c>
      <c r="G147" s="16">
        <f>F147*1.15</f>
        <v>717.59999999999991</v>
      </c>
      <c r="H147" s="53" t="s">
        <v>1059</v>
      </c>
      <c r="I147" s="54" t="s">
        <v>1045</v>
      </c>
      <c r="J147" s="52">
        <v>146017</v>
      </c>
      <c r="K147" s="15" t="s">
        <v>1060</v>
      </c>
      <c r="L147" s="15">
        <v>91567</v>
      </c>
      <c r="M147" s="30">
        <f>VLOOKUP(L147,zdroj_vykony!$A$1:$E$1258,5,FALSE)</f>
        <v>312</v>
      </c>
      <c r="N147" s="16">
        <f>M147*'sazba bodu'!$B$3</f>
        <v>312</v>
      </c>
      <c r="O147" s="55"/>
      <c r="P147" s="15"/>
      <c r="Q147" s="15"/>
      <c r="R147" s="15"/>
      <c r="S147" s="15"/>
      <c r="T147" s="15"/>
      <c r="U147" s="15"/>
      <c r="V147" s="15"/>
      <c r="W147" s="15"/>
      <c r="X147" s="15"/>
      <c r="Y147" s="15"/>
      <c r="Z147" s="15"/>
    </row>
    <row r="148" spans="1:26" ht="15.75" customHeight="1" x14ac:dyDescent="0.25">
      <c r="A148" s="52">
        <v>130</v>
      </c>
      <c r="B148" s="52" t="s">
        <v>705</v>
      </c>
      <c r="C148" s="52" t="s">
        <v>697</v>
      </c>
      <c r="D148" s="52">
        <v>147</v>
      </c>
      <c r="E148" s="15"/>
      <c r="F148" s="16"/>
      <c r="G148" s="16"/>
      <c r="H148" s="53" t="s">
        <v>1061</v>
      </c>
      <c r="I148" s="54" t="s">
        <v>1045</v>
      </c>
      <c r="J148" s="52">
        <v>146018</v>
      </c>
      <c r="K148" s="15" t="s">
        <v>1062</v>
      </c>
      <c r="L148" s="15">
        <v>91567</v>
      </c>
      <c r="M148" s="30">
        <f>VLOOKUP(L148,zdroj_vykony!$A$1:$E$1258,5,FALSE)</f>
        <v>312</v>
      </c>
      <c r="N148" s="16">
        <f>M148*'sazba bodu'!$B$3</f>
        <v>312</v>
      </c>
      <c r="O148" s="55"/>
      <c r="P148" s="15"/>
      <c r="Q148" s="15"/>
      <c r="R148" s="15"/>
      <c r="S148" s="15"/>
      <c r="T148" s="15"/>
      <c r="U148" s="15"/>
      <c r="V148" s="15"/>
      <c r="W148" s="15"/>
      <c r="X148" s="15"/>
      <c r="Y148" s="15"/>
      <c r="Z148" s="15"/>
    </row>
    <row r="149" spans="1:26" ht="15.75" customHeight="1" x14ac:dyDescent="0.25">
      <c r="A149" s="52">
        <v>131</v>
      </c>
      <c r="B149" s="52" t="s">
        <v>705</v>
      </c>
      <c r="C149" s="52" t="s">
        <v>697</v>
      </c>
      <c r="D149" s="52">
        <v>148</v>
      </c>
      <c r="E149" s="15" t="s">
        <v>1063</v>
      </c>
      <c r="F149" s="16">
        <f>SUM(N149:N151)</f>
        <v>792</v>
      </c>
      <c r="G149" s="16">
        <f>F149*1.15</f>
        <v>910.8</v>
      </c>
      <c r="H149" s="53" t="s">
        <v>1064</v>
      </c>
      <c r="I149" s="54" t="s">
        <v>1045</v>
      </c>
      <c r="J149" s="52">
        <v>146019</v>
      </c>
      <c r="K149" s="15" t="s">
        <v>1065</v>
      </c>
      <c r="L149" s="15">
        <v>91567</v>
      </c>
      <c r="M149" s="30">
        <f>VLOOKUP(L149,zdroj_vykony!$A$1:$E$1258,5,FALSE)</f>
        <v>312</v>
      </c>
      <c r="N149" s="16">
        <f>M149*'sazba bodu'!$B$3</f>
        <v>312</v>
      </c>
      <c r="O149" s="55"/>
      <c r="P149" s="15"/>
      <c r="Q149" s="15"/>
      <c r="R149" s="15"/>
      <c r="S149" s="15"/>
      <c r="T149" s="15"/>
      <c r="U149" s="15"/>
      <c r="V149" s="15"/>
      <c r="W149" s="15"/>
      <c r="X149" s="15"/>
      <c r="Y149" s="15"/>
      <c r="Z149" s="15"/>
    </row>
    <row r="150" spans="1:26" ht="15.75" customHeight="1" x14ac:dyDescent="0.25">
      <c r="A150" s="52">
        <v>132</v>
      </c>
      <c r="B150" s="52" t="s">
        <v>705</v>
      </c>
      <c r="C150" s="52" t="s">
        <v>697</v>
      </c>
      <c r="D150" s="52">
        <v>149</v>
      </c>
      <c r="E150" s="15"/>
      <c r="F150" s="16"/>
      <c r="G150" s="16"/>
      <c r="H150" s="53" t="s">
        <v>1066</v>
      </c>
      <c r="I150" s="54" t="s">
        <v>1045</v>
      </c>
      <c r="J150" s="52">
        <v>146020</v>
      </c>
      <c r="K150" s="15" t="s">
        <v>1067</v>
      </c>
      <c r="L150" s="15">
        <v>91567</v>
      </c>
      <c r="M150" s="30">
        <f>VLOOKUP(L150,zdroj_vykony!$A$1:$E$1258,5,FALSE)</f>
        <v>312</v>
      </c>
      <c r="N150" s="16">
        <f>M150*'sazba bodu'!$B$3</f>
        <v>312</v>
      </c>
      <c r="O150" s="55"/>
      <c r="P150" s="15"/>
      <c r="Q150" s="15"/>
      <c r="R150" s="15"/>
      <c r="S150" s="15"/>
      <c r="T150" s="15"/>
      <c r="U150" s="15"/>
      <c r="V150" s="15"/>
      <c r="W150" s="15"/>
      <c r="X150" s="15"/>
      <c r="Y150" s="15"/>
      <c r="Z150" s="15"/>
    </row>
    <row r="151" spans="1:26" ht="15.75" customHeight="1" x14ac:dyDescent="0.25">
      <c r="A151" s="52">
        <v>242</v>
      </c>
      <c r="B151" s="6" t="s">
        <v>705</v>
      </c>
      <c r="C151" s="6" t="s">
        <v>697</v>
      </c>
      <c r="D151" s="52">
        <v>150</v>
      </c>
      <c r="E151" s="15"/>
      <c r="F151" s="16"/>
      <c r="G151" s="16"/>
      <c r="H151" s="53" t="s">
        <v>1068</v>
      </c>
      <c r="I151" s="54" t="s">
        <v>1045</v>
      </c>
      <c r="J151" s="52">
        <v>146021</v>
      </c>
      <c r="K151" s="15" t="s">
        <v>1069</v>
      </c>
      <c r="L151" s="56">
        <v>91131</v>
      </c>
      <c r="M151" s="18">
        <f>VLOOKUP(L151,zdroj_vykony!$A$1:$E$1265,5,FALSE)</f>
        <v>168</v>
      </c>
      <c r="N151" s="16">
        <f>M151*'sazba bodu'!$B$2</f>
        <v>168</v>
      </c>
      <c r="O151" s="57"/>
      <c r="P151" s="15"/>
      <c r="Q151" s="15"/>
      <c r="R151" s="15"/>
      <c r="S151" s="15"/>
      <c r="T151" s="15"/>
      <c r="U151" s="15"/>
      <c r="V151" s="15"/>
      <c r="W151" s="15"/>
      <c r="X151" s="15"/>
      <c r="Y151" s="15"/>
      <c r="Z151" s="15"/>
    </row>
    <row r="152" spans="1:26" ht="15.75" customHeight="1" x14ac:dyDescent="0.25">
      <c r="A152" s="52">
        <v>133</v>
      </c>
      <c r="B152" s="52" t="s">
        <v>705</v>
      </c>
      <c r="C152" s="52" t="s">
        <v>697</v>
      </c>
      <c r="D152" s="52">
        <v>151</v>
      </c>
      <c r="E152" s="15" t="s">
        <v>1070</v>
      </c>
      <c r="F152" s="16">
        <f>SUM(N152:N153)</f>
        <v>624</v>
      </c>
      <c r="G152" s="16">
        <f>F152*1.15</f>
        <v>717.59999999999991</v>
      </c>
      <c r="H152" s="53" t="s">
        <v>1071</v>
      </c>
      <c r="I152" s="54" t="s">
        <v>1045</v>
      </c>
      <c r="J152" s="52">
        <v>146022</v>
      </c>
      <c r="K152" s="15" t="s">
        <v>1072</v>
      </c>
      <c r="L152" s="15">
        <v>91567</v>
      </c>
      <c r="M152" s="30">
        <f>VLOOKUP(L152,zdroj_vykony!$A$1:$E$1258,5,FALSE)</f>
        <v>312</v>
      </c>
      <c r="N152" s="16">
        <f>M152*'sazba bodu'!$B$3</f>
        <v>312</v>
      </c>
      <c r="O152" s="55"/>
      <c r="P152" s="15"/>
      <c r="Q152" s="15"/>
      <c r="R152" s="15"/>
      <c r="S152" s="15"/>
      <c r="T152" s="15"/>
      <c r="U152" s="15"/>
      <c r="V152" s="15"/>
      <c r="W152" s="15"/>
      <c r="X152" s="15"/>
      <c r="Y152" s="15"/>
      <c r="Z152" s="15"/>
    </row>
    <row r="153" spans="1:26" ht="15.75" customHeight="1" x14ac:dyDescent="0.25">
      <c r="A153" s="52">
        <v>134</v>
      </c>
      <c r="B153" s="52" t="s">
        <v>705</v>
      </c>
      <c r="C153" s="52" t="s">
        <v>697</v>
      </c>
      <c r="D153" s="52">
        <v>152</v>
      </c>
      <c r="E153" s="15"/>
      <c r="F153" s="16"/>
      <c r="G153" s="16"/>
      <c r="H153" s="53" t="s">
        <v>1073</v>
      </c>
      <c r="I153" s="54" t="s">
        <v>1045</v>
      </c>
      <c r="J153" s="52">
        <v>146023</v>
      </c>
      <c r="K153" s="15" t="s">
        <v>1074</v>
      </c>
      <c r="L153" s="15">
        <v>91567</v>
      </c>
      <c r="M153" s="30">
        <f>VLOOKUP(L153,zdroj_vykony!$A$1:$E$1258,5,FALSE)</f>
        <v>312</v>
      </c>
      <c r="N153" s="16">
        <f>M153*'sazba bodu'!$B$3</f>
        <v>312</v>
      </c>
      <c r="O153" s="55"/>
      <c r="P153" s="15"/>
      <c r="Q153" s="15"/>
      <c r="R153" s="15"/>
      <c r="S153" s="15"/>
      <c r="T153" s="15"/>
      <c r="U153" s="15"/>
      <c r="V153" s="15"/>
      <c r="W153" s="15"/>
      <c r="X153" s="15"/>
      <c r="Y153" s="15"/>
      <c r="Z153" s="15"/>
    </row>
    <row r="154" spans="1:26" ht="15.75" customHeight="1" x14ac:dyDescent="0.25">
      <c r="A154" s="52">
        <v>273</v>
      </c>
      <c r="B154" s="6" t="s">
        <v>705</v>
      </c>
      <c r="C154" s="6" t="s">
        <v>697</v>
      </c>
      <c r="D154" s="52">
        <v>153</v>
      </c>
      <c r="E154" s="15" t="s">
        <v>1075</v>
      </c>
      <c r="F154" s="16">
        <v>704</v>
      </c>
      <c r="G154" s="16">
        <f t="shared" ref="G154:G159" si="17">F154*1.15</f>
        <v>809.59999999999991</v>
      </c>
      <c r="H154" s="53"/>
      <c r="I154" s="54" t="s">
        <v>1045</v>
      </c>
      <c r="J154" s="52">
        <v>146015</v>
      </c>
      <c r="K154" s="15" t="s">
        <v>1076</v>
      </c>
      <c r="L154" s="56">
        <v>91171</v>
      </c>
      <c r="M154" s="18">
        <f>VLOOKUP(L154,zdroj_vykony!$A$1:$E$1265,5,FALSE)</f>
        <v>352</v>
      </c>
      <c r="N154" s="16">
        <f>O154*M154*'sazba bodu'!$B$2</f>
        <v>704</v>
      </c>
      <c r="O154" s="57">
        <v>2</v>
      </c>
      <c r="P154" s="15"/>
      <c r="Q154" s="15"/>
      <c r="R154" s="15"/>
      <c r="S154" s="15"/>
      <c r="T154" s="15"/>
      <c r="U154" s="15"/>
      <c r="V154" s="15"/>
      <c r="W154" s="15"/>
      <c r="X154" s="15"/>
      <c r="Y154" s="15"/>
      <c r="Z154" s="15"/>
    </row>
    <row r="155" spans="1:26" ht="15.75" customHeight="1" x14ac:dyDescent="0.25">
      <c r="A155" s="52">
        <v>275</v>
      </c>
      <c r="B155" s="6" t="s">
        <v>705</v>
      </c>
      <c r="C155" s="6" t="s">
        <v>697</v>
      </c>
      <c r="D155" s="52">
        <v>154</v>
      </c>
      <c r="E155" s="15" t="s">
        <v>1077</v>
      </c>
      <c r="F155" s="16">
        <v>345</v>
      </c>
      <c r="G155" s="16">
        <f t="shared" si="17"/>
        <v>396.74999999999994</v>
      </c>
      <c r="H155" s="53"/>
      <c r="I155" s="54" t="s">
        <v>1045</v>
      </c>
      <c r="J155" s="52">
        <v>146011</v>
      </c>
      <c r="K155" s="15" t="s">
        <v>1078</v>
      </c>
      <c r="L155" s="56">
        <v>91129</v>
      </c>
      <c r="M155" s="18">
        <f>VLOOKUP(L155,zdroj_vykony!$A$1:$E$1265,5,FALSE)</f>
        <v>171</v>
      </c>
      <c r="N155" s="16">
        <f>(M155*'sazba bodu'!$B$2)+174</f>
        <v>345</v>
      </c>
      <c r="O155" s="57"/>
      <c r="P155" s="15"/>
      <c r="Q155" s="15"/>
      <c r="R155" s="15"/>
      <c r="S155" s="15"/>
      <c r="T155" s="15"/>
      <c r="U155" s="15"/>
      <c r="V155" s="15"/>
      <c r="W155" s="15"/>
      <c r="X155" s="15"/>
      <c r="Y155" s="15"/>
      <c r="Z155" s="15"/>
    </row>
    <row r="156" spans="1:26" ht="15.75" customHeight="1" x14ac:dyDescent="0.25">
      <c r="A156" s="52">
        <v>277</v>
      </c>
      <c r="B156" s="6" t="s">
        <v>705</v>
      </c>
      <c r="C156" s="6" t="s">
        <v>697</v>
      </c>
      <c r="D156" s="52">
        <v>155</v>
      </c>
      <c r="E156" s="15" t="s">
        <v>1079</v>
      </c>
      <c r="F156" s="16">
        <v>704</v>
      </c>
      <c r="G156" s="16">
        <f t="shared" si="17"/>
        <v>809.59999999999991</v>
      </c>
      <c r="H156" s="53"/>
      <c r="I156" s="54" t="s">
        <v>1045</v>
      </c>
      <c r="J156" s="52">
        <v>146009</v>
      </c>
      <c r="K156" s="15" t="s">
        <v>1080</v>
      </c>
      <c r="L156" s="56">
        <v>91171</v>
      </c>
      <c r="M156" s="18">
        <f>VLOOKUP(L156,zdroj_vykony!$A$1:$E$1265,5,FALSE)</f>
        <v>352</v>
      </c>
      <c r="N156" s="16">
        <f>M156*'sazba bodu'!$B$2*O156</f>
        <v>704</v>
      </c>
      <c r="O156" s="57">
        <v>2</v>
      </c>
      <c r="P156" s="15"/>
      <c r="Q156" s="15"/>
      <c r="R156" s="15"/>
      <c r="S156" s="15"/>
      <c r="T156" s="15"/>
      <c r="U156" s="15"/>
      <c r="V156" s="15"/>
      <c r="W156" s="15"/>
      <c r="X156" s="15"/>
      <c r="Y156" s="15"/>
      <c r="Z156" s="15"/>
    </row>
    <row r="157" spans="1:26" ht="15.75" customHeight="1" x14ac:dyDescent="0.25">
      <c r="A157" s="52">
        <v>281</v>
      </c>
      <c r="B157" s="6" t="s">
        <v>705</v>
      </c>
      <c r="C157" s="6" t="s">
        <v>697</v>
      </c>
      <c r="D157" s="52">
        <v>156</v>
      </c>
      <c r="E157" s="15" t="s">
        <v>1081</v>
      </c>
      <c r="F157" s="16">
        <v>345</v>
      </c>
      <c r="G157" s="16">
        <f t="shared" si="17"/>
        <v>396.74999999999994</v>
      </c>
      <c r="H157" s="53"/>
      <c r="I157" s="54" t="s">
        <v>1045</v>
      </c>
      <c r="J157" s="52">
        <v>146013</v>
      </c>
      <c r="K157" s="15" t="s">
        <v>1082</v>
      </c>
      <c r="L157" s="56">
        <v>91129</v>
      </c>
      <c r="M157" s="18">
        <f>VLOOKUP(L157,zdroj_vykony!$A$1:$E$1265,5,FALSE)</f>
        <v>171</v>
      </c>
      <c r="N157" s="16">
        <f>(M157*'sazba bodu'!$B$2)+174</f>
        <v>345</v>
      </c>
      <c r="O157" s="57"/>
      <c r="P157" s="15"/>
      <c r="Q157" s="15"/>
      <c r="R157" s="15"/>
      <c r="S157" s="15"/>
      <c r="T157" s="15"/>
      <c r="U157" s="15"/>
      <c r="V157" s="15"/>
      <c r="W157" s="15"/>
      <c r="X157" s="15"/>
      <c r="Y157" s="15"/>
      <c r="Z157" s="15"/>
    </row>
    <row r="158" spans="1:26" ht="15.75" customHeight="1" x14ac:dyDescent="0.25">
      <c r="A158" s="52">
        <v>284</v>
      </c>
      <c r="B158" s="6" t="s">
        <v>705</v>
      </c>
      <c r="C158" s="6" t="s">
        <v>697</v>
      </c>
      <c r="D158" s="52">
        <v>157</v>
      </c>
      <c r="E158" s="15" t="s">
        <v>1083</v>
      </c>
      <c r="F158" s="16">
        <v>4368</v>
      </c>
      <c r="G158" s="16">
        <f t="shared" si="17"/>
        <v>5023.2</v>
      </c>
      <c r="H158" s="53"/>
      <c r="I158" s="54" t="s">
        <v>1045</v>
      </c>
      <c r="J158" s="52">
        <v>146008</v>
      </c>
      <c r="K158" s="15" t="s">
        <v>1084</v>
      </c>
      <c r="L158" s="56">
        <v>91567</v>
      </c>
      <c r="M158" s="18">
        <f>VLOOKUP(L158,zdroj_vykony!$A$1:$E$1265,5,FALSE)</f>
        <v>312</v>
      </c>
      <c r="N158" s="16">
        <f>(O158*M158*'sazba bodu'!$B$2)*7</f>
        <v>4368</v>
      </c>
      <c r="O158" s="57">
        <v>2</v>
      </c>
      <c r="P158" s="15"/>
      <c r="Q158" s="15"/>
      <c r="R158" s="15"/>
      <c r="S158" s="15"/>
      <c r="T158" s="15"/>
      <c r="U158" s="15"/>
      <c r="V158" s="15"/>
      <c r="W158" s="15"/>
      <c r="X158" s="15"/>
      <c r="Y158" s="15"/>
      <c r="Z158" s="15"/>
    </row>
    <row r="159" spans="1:26" ht="15.75" customHeight="1" x14ac:dyDescent="0.25">
      <c r="A159" s="52">
        <v>136</v>
      </c>
      <c r="B159" s="52" t="s">
        <v>705</v>
      </c>
      <c r="C159" s="52" t="s">
        <v>697</v>
      </c>
      <c r="D159" s="52">
        <v>158</v>
      </c>
      <c r="E159" s="15" t="s">
        <v>1085</v>
      </c>
      <c r="F159" s="16">
        <f>SUM(N159:N161)</f>
        <v>1230</v>
      </c>
      <c r="G159" s="16">
        <f t="shared" si="17"/>
        <v>1414.5</v>
      </c>
      <c r="H159" s="53" t="s">
        <v>1086</v>
      </c>
      <c r="I159" s="54" t="s">
        <v>1087</v>
      </c>
      <c r="J159" s="52">
        <v>147001</v>
      </c>
      <c r="K159" s="15" t="s">
        <v>1088</v>
      </c>
      <c r="L159" s="15">
        <v>91287</v>
      </c>
      <c r="M159" s="30">
        <f>VLOOKUP(L159,zdroj_vykony!$A$1:$E$1258,5,FALSE)</f>
        <v>424</v>
      </c>
      <c r="N159" s="16">
        <f>M159*'sazba bodu'!$B$3</f>
        <v>424</v>
      </c>
      <c r="O159" s="55"/>
      <c r="P159" s="15"/>
      <c r="Q159" s="15"/>
      <c r="R159" s="15"/>
      <c r="S159" s="15"/>
      <c r="T159" s="15"/>
      <c r="U159" s="15"/>
      <c r="V159" s="15"/>
      <c r="W159" s="15"/>
      <c r="X159" s="15"/>
      <c r="Y159" s="15"/>
      <c r="Z159" s="15"/>
    </row>
    <row r="160" spans="1:26" ht="15.75" customHeight="1" x14ac:dyDescent="0.25">
      <c r="A160" s="52">
        <v>137</v>
      </c>
      <c r="B160" s="52" t="s">
        <v>705</v>
      </c>
      <c r="C160" s="52" t="s">
        <v>697</v>
      </c>
      <c r="D160" s="52">
        <v>159</v>
      </c>
      <c r="E160" s="15"/>
      <c r="F160" s="16"/>
      <c r="G160" s="16"/>
      <c r="H160" s="53" t="s">
        <v>1089</v>
      </c>
      <c r="I160" s="54" t="s">
        <v>1087</v>
      </c>
      <c r="J160" s="52">
        <v>147002</v>
      </c>
      <c r="K160" s="15" t="s">
        <v>1090</v>
      </c>
      <c r="L160" s="15">
        <v>91285</v>
      </c>
      <c r="M160" s="30">
        <f>VLOOKUP(L160,zdroj_vykony!$A$1:$E$1258,5,FALSE)</f>
        <v>514</v>
      </c>
      <c r="N160" s="16">
        <f>M160*'sazba bodu'!$B$3</f>
        <v>514</v>
      </c>
      <c r="O160" s="55"/>
      <c r="P160" s="15"/>
      <c r="Q160" s="15"/>
      <c r="R160" s="15"/>
      <c r="S160" s="15"/>
      <c r="T160" s="15"/>
      <c r="U160" s="15"/>
      <c r="V160" s="15"/>
      <c r="W160" s="15"/>
      <c r="X160" s="15"/>
      <c r="Y160" s="15"/>
      <c r="Z160" s="15"/>
    </row>
    <row r="161" spans="1:26" ht="15.75" customHeight="1" x14ac:dyDescent="0.25">
      <c r="A161" s="52">
        <v>135</v>
      </c>
      <c r="B161" s="52" t="s">
        <v>705</v>
      </c>
      <c r="C161" s="52" t="s">
        <v>697</v>
      </c>
      <c r="D161" s="52">
        <v>160</v>
      </c>
      <c r="E161" s="15"/>
      <c r="F161" s="16"/>
      <c r="G161" s="16"/>
      <c r="H161" s="53" t="s">
        <v>1091</v>
      </c>
      <c r="I161" s="54" t="s">
        <v>1087</v>
      </c>
      <c r="J161" s="52">
        <v>147003</v>
      </c>
      <c r="K161" s="15" t="s">
        <v>1092</v>
      </c>
      <c r="L161" s="15">
        <v>91289</v>
      </c>
      <c r="M161" s="30">
        <f>VLOOKUP(L161,zdroj_vykony!$A$1:$E$1258,5,FALSE)</f>
        <v>292</v>
      </c>
      <c r="N161" s="16">
        <f>M161*'sazba bodu'!$B$3</f>
        <v>292</v>
      </c>
      <c r="O161" s="55"/>
      <c r="P161" s="15"/>
      <c r="Q161" s="15"/>
      <c r="R161" s="15"/>
      <c r="S161" s="15"/>
      <c r="T161" s="15"/>
      <c r="U161" s="15"/>
      <c r="V161" s="15"/>
      <c r="W161" s="15"/>
      <c r="X161" s="15"/>
      <c r="Y161" s="15"/>
      <c r="Z161" s="15"/>
    </row>
    <row r="162" spans="1:26" ht="15.75" customHeight="1" x14ac:dyDescent="0.25">
      <c r="A162" s="52">
        <v>138</v>
      </c>
      <c r="B162" s="52" t="s">
        <v>705</v>
      </c>
      <c r="C162" s="52" t="s">
        <v>697</v>
      </c>
      <c r="D162" s="52">
        <v>161</v>
      </c>
      <c r="E162" s="15" t="s">
        <v>1093</v>
      </c>
      <c r="F162" s="16">
        <v>312</v>
      </c>
      <c r="G162" s="16">
        <f t="shared" ref="G162:G168" si="18">F162*1.15</f>
        <v>358.79999999999995</v>
      </c>
      <c r="H162" s="53"/>
      <c r="I162" s="54" t="s">
        <v>1087</v>
      </c>
      <c r="J162" s="52">
        <v>147004</v>
      </c>
      <c r="K162" s="15" t="s">
        <v>1094</v>
      </c>
      <c r="L162" s="15">
        <v>91567</v>
      </c>
      <c r="M162" s="30">
        <f>VLOOKUP(L162,zdroj_vykony!$A$1:$E$1258,5,FALSE)</f>
        <v>312</v>
      </c>
      <c r="N162" s="16">
        <f>M162*'sazba bodu'!$B$3</f>
        <v>312</v>
      </c>
      <c r="O162" s="55"/>
      <c r="P162" s="15"/>
      <c r="Q162" s="15"/>
      <c r="R162" s="15"/>
      <c r="S162" s="15"/>
      <c r="T162" s="15"/>
      <c r="U162" s="15"/>
      <c r="V162" s="15"/>
      <c r="W162" s="15"/>
      <c r="X162" s="15"/>
      <c r="Y162" s="15"/>
      <c r="Z162" s="15"/>
    </row>
    <row r="163" spans="1:26" ht="15.75" customHeight="1" x14ac:dyDescent="0.25">
      <c r="A163" s="52">
        <v>141</v>
      </c>
      <c r="B163" s="52" t="s">
        <v>705</v>
      </c>
      <c r="C163" s="52" t="s">
        <v>697</v>
      </c>
      <c r="D163" s="52">
        <v>162</v>
      </c>
      <c r="E163" s="15" t="s">
        <v>1095</v>
      </c>
      <c r="F163" s="16">
        <v>312</v>
      </c>
      <c r="G163" s="16">
        <f t="shared" si="18"/>
        <v>358.79999999999995</v>
      </c>
      <c r="H163" s="53"/>
      <c r="I163" s="54" t="s">
        <v>1087</v>
      </c>
      <c r="J163" s="52">
        <v>147005</v>
      </c>
      <c r="K163" s="15" t="s">
        <v>1096</v>
      </c>
      <c r="L163" s="15">
        <v>91567</v>
      </c>
      <c r="M163" s="30">
        <f>VLOOKUP(L163,zdroj_vykony!$A$1:$E$1258,5,FALSE)</f>
        <v>312</v>
      </c>
      <c r="N163" s="16">
        <f>M163*'sazba bodu'!$B$3</f>
        <v>312</v>
      </c>
      <c r="O163" s="55"/>
      <c r="P163" s="15"/>
      <c r="Q163" s="15"/>
      <c r="R163" s="15"/>
      <c r="S163" s="15"/>
      <c r="T163" s="15"/>
      <c r="U163" s="15"/>
      <c r="V163" s="15"/>
      <c r="W163" s="15"/>
      <c r="X163" s="15"/>
      <c r="Y163" s="15"/>
      <c r="Z163" s="15"/>
    </row>
    <row r="164" spans="1:26" ht="15.75" customHeight="1" x14ac:dyDescent="0.25">
      <c r="A164" s="52">
        <v>220</v>
      </c>
      <c r="B164" s="6" t="s">
        <v>705</v>
      </c>
      <c r="C164" s="6" t="s">
        <v>697</v>
      </c>
      <c r="D164" s="52">
        <v>163</v>
      </c>
      <c r="E164" s="15" t="s">
        <v>1097</v>
      </c>
      <c r="F164" s="16">
        <v>312</v>
      </c>
      <c r="G164" s="16">
        <f t="shared" si="18"/>
        <v>358.79999999999995</v>
      </c>
      <c r="H164" s="53"/>
      <c r="I164" s="54" t="s">
        <v>1087</v>
      </c>
      <c r="J164" s="52">
        <v>147006</v>
      </c>
      <c r="K164" s="15" t="s">
        <v>1097</v>
      </c>
      <c r="L164" s="56">
        <v>91567</v>
      </c>
      <c r="M164" s="18">
        <f>VLOOKUP(L164,zdroj_vykony!$A$1:$E$1265,5,FALSE)</f>
        <v>312</v>
      </c>
      <c r="N164" s="16">
        <f>M164*'sazba bodu'!$B$2</f>
        <v>312</v>
      </c>
      <c r="O164" s="57"/>
      <c r="P164" s="15"/>
      <c r="Q164" s="15"/>
      <c r="R164" s="15"/>
      <c r="S164" s="15"/>
      <c r="T164" s="15"/>
      <c r="U164" s="15"/>
      <c r="V164" s="15"/>
      <c r="W164" s="15"/>
      <c r="X164" s="15"/>
      <c r="Y164" s="15"/>
      <c r="Z164" s="15"/>
    </row>
    <row r="165" spans="1:26" ht="15.75" customHeight="1" x14ac:dyDescent="0.25">
      <c r="A165" s="52">
        <v>112</v>
      </c>
      <c r="B165" s="52" t="s">
        <v>734</v>
      </c>
      <c r="C165" s="52" t="s">
        <v>697</v>
      </c>
      <c r="D165" s="52">
        <v>164</v>
      </c>
      <c r="E165" s="15" t="s">
        <v>1098</v>
      </c>
      <c r="F165" s="16">
        <v>328</v>
      </c>
      <c r="G165" s="16">
        <f t="shared" si="18"/>
        <v>377.2</v>
      </c>
      <c r="H165" s="53"/>
      <c r="I165" s="54" t="s">
        <v>1099</v>
      </c>
      <c r="J165" s="52">
        <v>142006</v>
      </c>
      <c r="K165" s="15" t="s">
        <v>1100</v>
      </c>
      <c r="L165" s="15">
        <v>82079</v>
      </c>
      <c r="M165" s="30">
        <f>VLOOKUP(L165,zdroj_vykony!$A$1:$E$1258,5,FALSE)</f>
        <v>328</v>
      </c>
      <c r="N165" s="16">
        <f>M165*'sazba bodu'!$B$3</f>
        <v>328</v>
      </c>
      <c r="O165" s="55"/>
      <c r="P165" s="15"/>
      <c r="Q165" s="15"/>
      <c r="R165" s="15"/>
      <c r="S165" s="15"/>
      <c r="T165" s="15"/>
      <c r="U165" s="15"/>
      <c r="V165" s="15"/>
      <c r="W165" s="15"/>
      <c r="X165" s="15"/>
      <c r="Y165" s="15"/>
      <c r="Z165" s="15"/>
    </row>
    <row r="166" spans="1:26" ht="15.75" customHeight="1" x14ac:dyDescent="0.25">
      <c r="A166" s="52">
        <v>139</v>
      </c>
      <c r="B166" s="52" t="s">
        <v>734</v>
      </c>
      <c r="C166" s="52" t="s">
        <v>697</v>
      </c>
      <c r="D166" s="52">
        <v>165</v>
      </c>
      <c r="E166" s="15" t="s">
        <v>1101</v>
      </c>
      <c r="F166" s="16">
        <v>328</v>
      </c>
      <c r="G166" s="16">
        <f t="shared" si="18"/>
        <v>377.2</v>
      </c>
      <c r="H166" s="53"/>
      <c r="I166" s="54" t="s">
        <v>1099</v>
      </c>
      <c r="J166" s="52">
        <v>142001</v>
      </c>
      <c r="K166" s="15" t="s">
        <v>1102</v>
      </c>
      <c r="L166" s="15">
        <v>82079</v>
      </c>
      <c r="M166" s="30">
        <f>VLOOKUP(L166,zdroj_vykony!$A$1:$E$1258,5,FALSE)</f>
        <v>328</v>
      </c>
      <c r="N166" s="16">
        <f>M166*'sazba bodu'!$B$3</f>
        <v>328</v>
      </c>
      <c r="O166" s="55"/>
      <c r="P166" s="58" t="s">
        <v>1103</v>
      </c>
      <c r="Q166" s="15"/>
      <c r="R166" s="15"/>
      <c r="S166" s="15"/>
      <c r="T166" s="15"/>
      <c r="U166" s="15"/>
      <c r="V166" s="15"/>
      <c r="W166" s="15"/>
      <c r="X166" s="15"/>
      <c r="Y166" s="15"/>
      <c r="Z166" s="15"/>
    </row>
    <row r="167" spans="1:26" ht="15.75" customHeight="1" x14ac:dyDescent="0.25">
      <c r="A167" s="52">
        <v>140</v>
      </c>
      <c r="B167" s="52" t="s">
        <v>734</v>
      </c>
      <c r="C167" s="52" t="s">
        <v>697</v>
      </c>
      <c r="D167" s="52">
        <v>166</v>
      </c>
      <c r="E167" s="15" t="s">
        <v>1104</v>
      </c>
      <c r="F167" s="16">
        <v>328</v>
      </c>
      <c r="G167" s="16">
        <f t="shared" si="18"/>
        <v>377.2</v>
      </c>
      <c r="H167" s="53"/>
      <c r="I167" s="54" t="s">
        <v>1099</v>
      </c>
      <c r="J167" s="52">
        <v>142002</v>
      </c>
      <c r="K167" s="15" t="s">
        <v>1105</v>
      </c>
      <c r="L167" s="15">
        <v>82079</v>
      </c>
      <c r="M167" s="30">
        <f>VLOOKUP(L167,zdroj_vykony!$A$1:$E$1258,5,FALSE)</f>
        <v>328</v>
      </c>
      <c r="N167" s="16">
        <f>M167*'sazba bodu'!$B$3</f>
        <v>328</v>
      </c>
      <c r="O167" s="55"/>
      <c r="P167" s="58" t="s">
        <v>1106</v>
      </c>
      <c r="Q167" s="15"/>
      <c r="R167" s="15"/>
      <c r="S167" s="15"/>
      <c r="T167" s="15"/>
      <c r="U167" s="15"/>
      <c r="V167" s="15"/>
      <c r="W167" s="15"/>
      <c r="X167" s="15"/>
      <c r="Y167" s="15"/>
      <c r="Z167" s="15"/>
    </row>
    <row r="168" spans="1:26" ht="15.75" customHeight="1" x14ac:dyDescent="0.25">
      <c r="A168" s="52">
        <v>143</v>
      </c>
      <c r="B168" s="52" t="s">
        <v>734</v>
      </c>
      <c r="C168" s="52" t="s">
        <v>697</v>
      </c>
      <c r="D168" s="52">
        <v>167</v>
      </c>
      <c r="E168" s="15" t="s">
        <v>1107</v>
      </c>
      <c r="F168" s="16">
        <f>SUM(N168:N170)</f>
        <v>579</v>
      </c>
      <c r="G168" s="16">
        <f t="shared" si="18"/>
        <v>665.84999999999991</v>
      </c>
      <c r="H168" s="53" t="s">
        <v>1108</v>
      </c>
      <c r="I168" s="54" t="s">
        <v>1099</v>
      </c>
      <c r="J168" s="52">
        <v>142003</v>
      </c>
      <c r="K168" s="15" t="s">
        <v>1109</v>
      </c>
      <c r="L168" s="15">
        <v>82089</v>
      </c>
      <c r="M168" s="30">
        <f>VLOOKUP(L168,zdroj_vykony!$A$1:$E$1258,5,FALSE)</f>
        <v>193</v>
      </c>
      <c r="N168" s="16">
        <f>M168*'sazba bodu'!$B$3</f>
        <v>193</v>
      </c>
      <c r="O168" s="55"/>
      <c r="P168" s="58" t="s">
        <v>1110</v>
      </c>
      <c r="Q168" s="15"/>
      <c r="R168" s="15"/>
      <c r="S168" s="15"/>
      <c r="T168" s="15"/>
      <c r="U168" s="15"/>
      <c r="V168" s="15"/>
      <c r="W168" s="15"/>
      <c r="X168" s="15"/>
      <c r="Y168" s="15"/>
      <c r="Z168" s="15"/>
    </row>
    <row r="169" spans="1:26" ht="15.75" customHeight="1" x14ac:dyDescent="0.25">
      <c r="A169" s="52">
        <v>144</v>
      </c>
      <c r="B169" s="52" t="s">
        <v>734</v>
      </c>
      <c r="C169" s="52" t="s">
        <v>697</v>
      </c>
      <c r="D169" s="52">
        <v>168</v>
      </c>
      <c r="E169" s="15"/>
      <c r="F169" s="16"/>
      <c r="G169" s="16"/>
      <c r="H169" s="53" t="s">
        <v>1111</v>
      </c>
      <c r="I169" s="54" t="s">
        <v>1099</v>
      </c>
      <c r="J169" s="52">
        <v>142004</v>
      </c>
      <c r="K169" s="15" t="s">
        <v>1112</v>
      </c>
      <c r="L169" s="15">
        <v>82089</v>
      </c>
      <c r="M169" s="30">
        <f>VLOOKUP(L169,zdroj_vykony!$A$1:$E$1258,5,FALSE)</f>
        <v>193</v>
      </c>
      <c r="N169" s="16">
        <f>M169*'sazba bodu'!$B$3</f>
        <v>193</v>
      </c>
      <c r="O169" s="55"/>
      <c r="P169" s="15"/>
      <c r="Q169" s="15"/>
      <c r="R169" s="15"/>
      <c r="S169" s="15"/>
      <c r="T169" s="15"/>
      <c r="U169" s="15"/>
      <c r="V169" s="15"/>
      <c r="W169" s="15"/>
      <c r="X169" s="15"/>
      <c r="Y169" s="15"/>
      <c r="Z169" s="15"/>
    </row>
    <row r="170" spans="1:26" ht="15.75" customHeight="1" x14ac:dyDescent="0.25">
      <c r="A170" s="52">
        <v>142</v>
      </c>
      <c r="B170" s="52" t="s">
        <v>734</v>
      </c>
      <c r="C170" s="52" t="s">
        <v>697</v>
      </c>
      <c r="D170" s="52">
        <v>169</v>
      </c>
      <c r="E170" s="15"/>
      <c r="F170" s="16"/>
      <c r="G170" s="16"/>
      <c r="H170" s="53" t="s">
        <v>1113</v>
      </c>
      <c r="I170" s="54" t="s">
        <v>1099</v>
      </c>
      <c r="J170" s="52">
        <v>142005</v>
      </c>
      <c r="K170" s="15" t="s">
        <v>1114</v>
      </c>
      <c r="L170" s="15">
        <v>82089</v>
      </c>
      <c r="M170" s="30">
        <f>VLOOKUP(L170,zdroj_vykony!$A$1:$E$1258,5,FALSE)</f>
        <v>193</v>
      </c>
      <c r="N170" s="16">
        <f>M170*'sazba bodu'!$B$3</f>
        <v>193</v>
      </c>
      <c r="O170" s="55"/>
      <c r="P170" s="15"/>
      <c r="Q170" s="15"/>
      <c r="R170" s="15"/>
      <c r="S170" s="15"/>
      <c r="T170" s="15"/>
      <c r="U170" s="15"/>
      <c r="V170" s="15"/>
      <c r="W170" s="15"/>
      <c r="X170" s="15"/>
      <c r="Y170" s="15"/>
      <c r="Z170" s="15"/>
    </row>
    <row r="171" spans="1:26" ht="15.75" customHeight="1" x14ac:dyDescent="0.25">
      <c r="A171" s="52">
        <v>145</v>
      </c>
      <c r="B171" s="52" t="s">
        <v>734</v>
      </c>
      <c r="C171" s="52" t="s">
        <v>697</v>
      </c>
      <c r="D171" s="52">
        <v>170</v>
      </c>
      <c r="E171" s="15" t="s">
        <v>1115</v>
      </c>
      <c r="F171" s="16">
        <v>328</v>
      </c>
      <c r="G171" s="16">
        <f t="shared" ref="G171:G173" si="19">F171*1.15</f>
        <v>377.2</v>
      </c>
      <c r="H171" s="53"/>
      <c r="I171" s="54" t="s">
        <v>1099</v>
      </c>
      <c r="J171" s="52">
        <v>142008</v>
      </c>
      <c r="K171" s="15" t="s">
        <v>1116</v>
      </c>
      <c r="L171" s="15">
        <v>82079</v>
      </c>
      <c r="M171" s="30">
        <f>VLOOKUP(L171,zdroj_vykony!$A$1:$E$1258,5,FALSE)</f>
        <v>328</v>
      </c>
      <c r="N171" s="16">
        <f>M171*'sazba bodu'!$B$3</f>
        <v>328</v>
      </c>
      <c r="O171" s="55"/>
      <c r="P171" s="15"/>
      <c r="Q171" s="15"/>
      <c r="R171" s="15"/>
      <c r="S171" s="15"/>
      <c r="T171" s="15"/>
      <c r="U171" s="15"/>
      <c r="V171" s="15"/>
      <c r="W171" s="15"/>
      <c r="X171" s="15"/>
      <c r="Y171" s="15"/>
      <c r="Z171" s="15"/>
    </row>
    <row r="172" spans="1:26" ht="15.75" customHeight="1" x14ac:dyDescent="0.25">
      <c r="A172" s="52">
        <v>146</v>
      </c>
      <c r="B172" s="52" t="s">
        <v>734</v>
      </c>
      <c r="C172" s="52" t="s">
        <v>697</v>
      </c>
      <c r="D172" s="52">
        <v>171</v>
      </c>
      <c r="E172" s="15" t="s">
        <v>1117</v>
      </c>
      <c r="F172" s="16">
        <v>328</v>
      </c>
      <c r="G172" s="16">
        <f t="shared" si="19"/>
        <v>377.2</v>
      </c>
      <c r="H172" s="53"/>
      <c r="I172" s="54" t="s">
        <v>1099</v>
      </c>
      <c r="J172" s="52">
        <v>142007</v>
      </c>
      <c r="K172" s="15" t="s">
        <v>1118</v>
      </c>
      <c r="L172" s="15">
        <v>82079</v>
      </c>
      <c r="M172" s="30">
        <f>VLOOKUP(L172,zdroj_vykony!$A$1:$E$1258,5,FALSE)</f>
        <v>328</v>
      </c>
      <c r="N172" s="16">
        <f>M172*'sazba bodu'!$B$3</f>
        <v>328</v>
      </c>
      <c r="O172" s="55"/>
      <c r="P172" s="15"/>
      <c r="Q172" s="15"/>
      <c r="R172" s="15"/>
      <c r="S172" s="15"/>
      <c r="T172" s="15"/>
      <c r="U172" s="15"/>
      <c r="V172" s="15"/>
      <c r="W172" s="15"/>
      <c r="X172" s="15"/>
      <c r="Y172" s="15"/>
      <c r="Z172" s="15"/>
    </row>
    <row r="173" spans="1:26" ht="15.75" customHeight="1" x14ac:dyDescent="0.25">
      <c r="A173" s="52">
        <v>149</v>
      </c>
      <c r="B173" s="52" t="s">
        <v>705</v>
      </c>
      <c r="C173" s="52" t="s">
        <v>697</v>
      </c>
      <c r="D173" s="52">
        <v>172</v>
      </c>
      <c r="E173" s="15" t="s">
        <v>1119</v>
      </c>
      <c r="F173" s="16">
        <f>SUM(N173:N174)</f>
        <v>404</v>
      </c>
      <c r="G173" s="16">
        <f t="shared" si="19"/>
        <v>464.59999999999997</v>
      </c>
      <c r="H173" s="53" t="s">
        <v>1120</v>
      </c>
      <c r="I173" s="54" t="s">
        <v>1121</v>
      </c>
      <c r="J173" s="52">
        <v>150001</v>
      </c>
      <c r="K173" s="15" t="s">
        <v>1122</v>
      </c>
      <c r="L173" s="15">
        <v>91329</v>
      </c>
      <c r="M173" s="30">
        <f>VLOOKUP(L173,zdroj_vykony!$A$1:$E$1258,5,FALSE)</f>
        <v>202</v>
      </c>
      <c r="N173" s="16">
        <f>M173*'sazba bodu'!$B$3</f>
        <v>202</v>
      </c>
      <c r="O173" s="55"/>
      <c r="P173" s="15"/>
      <c r="Q173" s="15"/>
      <c r="R173" s="15"/>
      <c r="S173" s="15"/>
      <c r="T173" s="15"/>
      <c r="U173" s="15"/>
      <c r="V173" s="15"/>
      <c r="W173" s="15"/>
      <c r="X173" s="15"/>
      <c r="Y173" s="15"/>
      <c r="Z173" s="15"/>
    </row>
    <row r="174" spans="1:26" ht="15.75" customHeight="1" x14ac:dyDescent="0.25">
      <c r="A174" s="52">
        <v>148</v>
      </c>
      <c r="B174" s="52" t="s">
        <v>705</v>
      </c>
      <c r="C174" s="52" t="s">
        <v>697</v>
      </c>
      <c r="D174" s="52">
        <v>173</v>
      </c>
      <c r="E174" s="15"/>
      <c r="F174" s="16"/>
      <c r="G174" s="16"/>
      <c r="H174" s="53" t="s">
        <v>1123</v>
      </c>
      <c r="I174" s="54" t="s">
        <v>1121</v>
      </c>
      <c r="J174" s="52">
        <v>150002</v>
      </c>
      <c r="K174" s="15" t="s">
        <v>1124</v>
      </c>
      <c r="L174" s="15">
        <v>91329</v>
      </c>
      <c r="M174" s="30">
        <f>VLOOKUP(L174,zdroj_vykony!$A$1:$E$1258,5,FALSE)</f>
        <v>202</v>
      </c>
      <c r="N174" s="16">
        <f>M174*'sazba bodu'!$B$3</f>
        <v>202</v>
      </c>
      <c r="O174" s="55"/>
      <c r="P174" s="15"/>
      <c r="Q174" s="15"/>
      <c r="R174" s="15"/>
      <c r="S174" s="15"/>
      <c r="T174" s="15"/>
      <c r="U174" s="15"/>
      <c r="V174" s="15"/>
      <c r="W174" s="15"/>
      <c r="X174" s="15"/>
      <c r="Y174" s="15"/>
      <c r="Z174" s="15"/>
    </row>
    <row r="175" spans="1:26" ht="15.75" customHeight="1" x14ac:dyDescent="0.25">
      <c r="A175" s="52">
        <v>150</v>
      </c>
      <c r="B175" s="52" t="s">
        <v>705</v>
      </c>
      <c r="C175" s="52" t="s">
        <v>697</v>
      </c>
      <c r="D175" s="52">
        <v>174</v>
      </c>
      <c r="E175" s="15" t="s">
        <v>1125</v>
      </c>
      <c r="F175" s="16">
        <v>202</v>
      </c>
      <c r="G175" s="16">
        <f t="shared" ref="G175:G178" si="20">F175*1.15</f>
        <v>232.29999999999998</v>
      </c>
      <c r="H175" s="53"/>
      <c r="I175" s="54" t="s">
        <v>1126</v>
      </c>
      <c r="J175" s="52">
        <v>151001</v>
      </c>
      <c r="K175" s="15" t="s">
        <v>1127</v>
      </c>
      <c r="L175" s="15">
        <v>91329</v>
      </c>
      <c r="M175" s="30">
        <f>VLOOKUP(L175,zdroj_vykony!$A$1:$E$1258,5,FALSE)</f>
        <v>202</v>
      </c>
      <c r="N175" s="16">
        <f>M175*'sazba bodu'!$B$3</f>
        <v>202</v>
      </c>
      <c r="O175" s="55"/>
      <c r="P175" s="15"/>
      <c r="Q175" s="15"/>
      <c r="R175" s="15"/>
      <c r="S175" s="15"/>
      <c r="T175" s="15"/>
      <c r="U175" s="15"/>
      <c r="V175" s="15"/>
      <c r="W175" s="15"/>
      <c r="X175" s="15"/>
      <c r="Y175" s="15"/>
      <c r="Z175" s="15"/>
    </row>
    <row r="176" spans="1:26" ht="15.75" customHeight="1" x14ac:dyDescent="0.25">
      <c r="A176" s="52">
        <v>151</v>
      </c>
      <c r="B176" s="52" t="s">
        <v>705</v>
      </c>
      <c r="C176" s="52" t="s">
        <v>697</v>
      </c>
      <c r="D176" s="52">
        <v>175</v>
      </c>
      <c r="E176" s="15" t="s">
        <v>1128</v>
      </c>
      <c r="F176" s="16">
        <v>202</v>
      </c>
      <c r="G176" s="16">
        <f t="shared" si="20"/>
        <v>232.29999999999998</v>
      </c>
      <c r="H176" s="53"/>
      <c r="I176" s="54" t="s">
        <v>1126</v>
      </c>
      <c r="J176" s="52">
        <v>151002</v>
      </c>
      <c r="K176" s="15" t="s">
        <v>1129</v>
      </c>
      <c r="L176" s="15">
        <v>91329</v>
      </c>
      <c r="M176" s="30">
        <f>VLOOKUP(L176,zdroj_vykony!$A$1:$E$1258,5,FALSE)</f>
        <v>202</v>
      </c>
      <c r="N176" s="16">
        <f>M176*'sazba bodu'!$B$3</f>
        <v>202</v>
      </c>
      <c r="O176" s="55"/>
      <c r="P176" s="15"/>
      <c r="Q176" s="15"/>
      <c r="R176" s="15"/>
      <c r="S176" s="15"/>
      <c r="T176" s="15"/>
      <c r="U176" s="15"/>
      <c r="V176" s="15"/>
      <c r="W176" s="15"/>
      <c r="X176" s="15"/>
      <c r="Y176" s="15"/>
      <c r="Z176" s="15"/>
    </row>
    <row r="177" spans="1:26" ht="15.75" customHeight="1" x14ac:dyDescent="0.25">
      <c r="A177" s="52">
        <v>152</v>
      </c>
      <c r="B177" s="52" t="s">
        <v>705</v>
      </c>
      <c r="C177" s="52" t="s">
        <v>697</v>
      </c>
      <c r="D177" s="52">
        <v>176</v>
      </c>
      <c r="E177" s="15" t="s">
        <v>1130</v>
      </c>
      <c r="F177" s="16">
        <v>202</v>
      </c>
      <c r="G177" s="16">
        <f t="shared" si="20"/>
        <v>232.29999999999998</v>
      </c>
      <c r="H177" s="53"/>
      <c r="I177" s="54" t="s">
        <v>1126</v>
      </c>
      <c r="J177" s="52">
        <v>151003</v>
      </c>
      <c r="K177" s="15" t="s">
        <v>1131</v>
      </c>
      <c r="L177" s="15">
        <v>91329</v>
      </c>
      <c r="M177" s="30">
        <f>VLOOKUP(L177,zdroj_vykony!$A$1:$E$1258,5,FALSE)</f>
        <v>202</v>
      </c>
      <c r="N177" s="16">
        <f>M177*'sazba bodu'!$B$3</f>
        <v>202</v>
      </c>
      <c r="O177" s="55"/>
      <c r="P177" s="15"/>
      <c r="Q177" s="15"/>
      <c r="R177" s="15"/>
      <c r="S177" s="15"/>
      <c r="T177" s="15"/>
      <c r="U177" s="15"/>
      <c r="V177" s="15"/>
      <c r="W177" s="15"/>
      <c r="X177" s="15"/>
      <c r="Y177" s="15"/>
      <c r="Z177" s="15"/>
    </row>
    <row r="178" spans="1:26" ht="15.75" customHeight="1" x14ac:dyDescent="0.25">
      <c r="A178" s="52">
        <v>153</v>
      </c>
      <c r="B178" s="52" t="s">
        <v>705</v>
      </c>
      <c r="C178" s="52" t="s">
        <v>697</v>
      </c>
      <c r="D178" s="52">
        <v>177</v>
      </c>
      <c r="E178" s="15" t="s">
        <v>1132</v>
      </c>
      <c r="F178" s="16">
        <f>SUM(N178:N179)</f>
        <v>2932</v>
      </c>
      <c r="G178" s="16">
        <f t="shared" si="20"/>
        <v>3371.7999999999997</v>
      </c>
      <c r="H178" s="53" t="s">
        <v>1133</v>
      </c>
      <c r="I178" s="54" t="s">
        <v>1134</v>
      </c>
      <c r="J178" s="52">
        <v>155001</v>
      </c>
      <c r="K178" s="15" t="s">
        <v>1135</v>
      </c>
      <c r="L178" s="15">
        <v>91249</v>
      </c>
      <c r="M178" s="30">
        <f>VLOOKUP(L178,zdroj_vykony!$A$1:$E$1258,5,FALSE)</f>
        <v>1466</v>
      </c>
      <c r="N178" s="16">
        <f>M178*'sazba bodu'!$B$3</f>
        <v>1466</v>
      </c>
      <c r="O178" s="55"/>
      <c r="P178" s="15"/>
      <c r="Q178" s="15"/>
      <c r="R178" s="15"/>
      <c r="S178" s="15"/>
      <c r="T178" s="15"/>
      <c r="U178" s="15"/>
      <c r="V178" s="15"/>
      <c r="W178" s="15"/>
      <c r="X178" s="15"/>
      <c r="Y178" s="15"/>
      <c r="Z178" s="15"/>
    </row>
    <row r="179" spans="1:26" ht="15.75" customHeight="1" x14ac:dyDescent="0.25">
      <c r="A179" s="52">
        <v>114</v>
      </c>
      <c r="B179" s="52" t="s">
        <v>705</v>
      </c>
      <c r="C179" s="52" t="s">
        <v>697</v>
      </c>
      <c r="D179" s="52">
        <v>178</v>
      </c>
      <c r="E179" s="15"/>
      <c r="F179" s="16"/>
      <c r="G179" s="16"/>
      <c r="H179" s="53" t="s">
        <v>1136</v>
      </c>
      <c r="I179" s="54" t="s">
        <v>1134</v>
      </c>
      <c r="J179" s="52">
        <v>155002</v>
      </c>
      <c r="K179" s="15" t="s">
        <v>1137</v>
      </c>
      <c r="L179" s="15">
        <v>91251</v>
      </c>
      <c r="M179" s="30">
        <f>VLOOKUP(L179,zdroj_vykony!$A$1:$E$1258,5,FALSE)</f>
        <v>1466</v>
      </c>
      <c r="N179" s="16">
        <f>M179*'sazba bodu'!$B$3</f>
        <v>1466</v>
      </c>
      <c r="O179" s="55"/>
      <c r="P179" s="15"/>
      <c r="Q179" s="15"/>
      <c r="R179" s="15"/>
      <c r="S179" s="15"/>
      <c r="T179" s="15"/>
      <c r="U179" s="15"/>
      <c r="V179" s="15"/>
      <c r="W179" s="15"/>
      <c r="X179" s="15"/>
      <c r="Y179" s="15"/>
      <c r="Z179" s="15"/>
    </row>
    <row r="180" spans="1:26" ht="15.75" customHeight="1" x14ac:dyDescent="0.25">
      <c r="A180" s="52">
        <v>263</v>
      </c>
      <c r="B180" s="6" t="s">
        <v>4692</v>
      </c>
      <c r="C180" s="6" t="s">
        <v>697</v>
      </c>
      <c r="D180" s="52">
        <v>179</v>
      </c>
      <c r="E180" s="15" t="s">
        <v>1138</v>
      </c>
      <c r="F180" s="16">
        <f>SUM(N180:N181)</f>
        <v>2932</v>
      </c>
      <c r="G180" s="16">
        <f>F180*1.15</f>
        <v>3371.7999999999997</v>
      </c>
      <c r="H180" s="53" t="s">
        <v>1139</v>
      </c>
      <c r="I180" s="54" t="s">
        <v>1134</v>
      </c>
      <c r="J180" s="52">
        <v>155003</v>
      </c>
      <c r="K180" s="15" t="s">
        <v>1140</v>
      </c>
      <c r="L180" s="56">
        <v>91249</v>
      </c>
      <c r="M180" s="18">
        <f>VLOOKUP(L180,zdroj_vykony!$A$1:$E$1265,5,FALSE)</f>
        <v>1466</v>
      </c>
      <c r="N180" s="16">
        <f>M180*'sazba bodu'!$B$2</f>
        <v>1466</v>
      </c>
      <c r="O180" s="55"/>
      <c r="P180" s="15"/>
      <c r="Q180" s="15"/>
      <c r="R180" s="15"/>
      <c r="S180" s="15"/>
      <c r="T180" s="15"/>
      <c r="U180" s="15"/>
      <c r="V180" s="15"/>
      <c r="W180" s="15"/>
      <c r="X180" s="15"/>
      <c r="Y180" s="15"/>
      <c r="Z180" s="15"/>
    </row>
    <row r="181" spans="1:26" ht="15.75" customHeight="1" x14ac:dyDescent="0.25">
      <c r="A181" s="52">
        <v>199</v>
      </c>
      <c r="B181" s="6" t="s">
        <v>4692</v>
      </c>
      <c r="C181" s="6" t="s">
        <v>697</v>
      </c>
      <c r="D181" s="52">
        <v>180</v>
      </c>
      <c r="E181" s="15"/>
      <c r="F181" s="16"/>
      <c r="G181" s="16"/>
      <c r="H181" s="53" t="s">
        <v>1141</v>
      </c>
      <c r="I181" s="54" t="s">
        <v>1134</v>
      </c>
      <c r="J181" s="52">
        <v>155005</v>
      </c>
      <c r="K181" s="15" t="s">
        <v>1142</v>
      </c>
      <c r="L181" s="56">
        <v>91251</v>
      </c>
      <c r="M181" s="18">
        <f>VLOOKUP(L181,zdroj_vykony!$A$1:$E$1265,5,FALSE)</f>
        <v>1466</v>
      </c>
      <c r="N181" s="16">
        <f>M181*'sazba bodu'!$B$2</f>
        <v>1466</v>
      </c>
      <c r="O181" s="55"/>
      <c r="P181" s="15"/>
      <c r="Q181" s="15"/>
      <c r="R181" s="15"/>
      <c r="S181" s="15"/>
      <c r="T181" s="15"/>
      <c r="U181" s="15"/>
      <c r="V181" s="15"/>
      <c r="W181" s="15"/>
      <c r="X181" s="15"/>
      <c r="Y181" s="15"/>
      <c r="Z181" s="15"/>
    </row>
    <row r="182" spans="1:26" ht="15.75" customHeight="1" x14ac:dyDescent="0.25">
      <c r="A182" s="52">
        <v>265</v>
      </c>
      <c r="B182" s="6" t="s">
        <v>4692</v>
      </c>
      <c r="C182" s="6" t="s">
        <v>697</v>
      </c>
      <c r="D182" s="52">
        <v>181</v>
      </c>
      <c r="E182" s="15" t="s">
        <v>1143</v>
      </c>
      <c r="F182" s="16">
        <f>SUM(N182:N183)</f>
        <v>2932</v>
      </c>
      <c r="G182" s="16">
        <f>F182*1.15</f>
        <v>3371.7999999999997</v>
      </c>
      <c r="H182" s="53" t="s">
        <v>1144</v>
      </c>
      <c r="I182" s="54" t="s">
        <v>1134</v>
      </c>
      <c r="J182" s="52">
        <v>155006</v>
      </c>
      <c r="K182" s="15" t="s">
        <v>1145</v>
      </c>
      <c r="L182" s="56">
        <v>91249</v>
      </c>
      <c r="M182" s="18">
        <f>VLOOKUP(L182,zdroj_vykony!$A$1:$E$1265,5,FALSE)</f>
        <v>1466</v>
      </c>
      <c r="N182" s="16">
        <f>M182*'sazba bodu'!$B$2</f>
        <v>1466</v>
      </c>
      <c r="O182" s="55"/>
      <c r="P182" s="15"/>
      <c r="Q182" s="15"/>
      <c r="R182" s="15"/>
      <c r="S182" s="15"/>
      <c r="T182" s="15"/>
      <c r="U182" s="15"/>
      <c r="V182" s="15"/>
      <c r="W182" s="15"/>
      <c r="X182" s="15"/>
      <c r="Y182" s="15"/>
      <c r="Z182" s="15"/>
    </row>
    <row r="183" spans="1:26" ht="15.75" customHeight="1" x14ac:dyDescent="0.25">
      <c r="A183" s="52">
        <v>267</v>
      </c>
      <c r="B183" s="6" t="s">
        <v>4692</v>
      </c>
      <c r="C183" s="6" t="s">
        <v>697</v>
      </c>
      <c r="D183" s="52">
        <v>182</v>
      </c>
      <c r="E183" s="15"/>
      <c r="F183" s="16"/>
      <c r="G183" s="16"/>
      <c r="H183" s="53" t="s">
        <v>1146</v>
      </c>
      <c r="I183" s="54" t="s">
        <v>1134</v>
      </c>
      <c r="J183" s="52">
        <v>155008</v>
      </c>
      <c r="K183" s="15" t="s">
        <v>1147</v>
      </c>
      <c r="L183" s="56">
        <v>91251</v>
      </c>
      <c r="M183" s="18">
        <f>VLOOKUP(L183,zdroj_vykony!$A$1:$E$1265,5,FALSE)</f>
        <v>1466</v>
      </c>
      <c r="N183" s="16">
        <f>M183*'sazba bodu'!$B$2</f>
        <v>1466</v>
      </c>
      <c r="O183" s="55"/>
      <c r="P183" s="15"/>
      <c r="Q183" s="15"/>
      <c r="R183" s="15"/>
      <c r="S183" s="15"/>
      <c r="T183" s="15"/>
      <c r="U183" s="15"/>
      <c r="V183" s="15"/>
      <c r="W183" s="15"/>
      <c r="X183" s="15"/>
      <c r="Y183" s="15"/>
      <c r="Z183" s="15"/>
    </row>
    <row r="184" spans="1:26" ht="15.75" customHeight="1" x14ac:dyDescent="0.25">
      <c r="A184" s="52">
        <v>154</v>
      </c>
      <c r="B184" s="52" t="s">
        <v>705</v>
      </c>
      <c r="C184" s="52" t="s">
        <v>1148</v>
      </c>
      <c r="D184" s="52">
        <v>183</v>
      </c>
      <c r="E184" s="15" t="s">
        <v>1149</v>
      </c>
      <c r="F184" s="16">
        <v>1750</v>
      </c>
      <c r="G184" s="16">
        <f t="shared" ref="G184:G198" si="21">F184*1.15</f>
        <v>2012.4999999999998</v>
      </c>
      <c r="H184" s="53"/>
      <c r="I184" s="54" t="s">
        <v>1150</v>
      </c>
      <c r="J184" s="52">
        <v>132001</v>
      </c>
      <c r="K184" s="15" t="s">
        <v>1151</v>
      </c>
      <c r="L184" s="15">
        <v>91439</v>
      </c>
      <c r="M184" s="30">
        <f>VLOOKUP(L184,zdroj_vykony!$A$1:$E$1258,5,FALSE)</f>
        <v>350</v>
      </c>
      <c r="N184" s="16">
        <f>(M184*'sazba bodu'!$B$3)*O184</f>
        <v>1750</v>
      </c>
      <c r="O184" s="71">
        <v>5</v>
      </c>
      <c r="P184" s="15"/>
      <c r="Q184" s="15"/>
      <c r="R184" s="15"/>
      <c r="S184" s="15"/>
      <c r="T184" s="15"/>
      <c r="U184" s="15"/>
      <c r="V184" s="15"/>
      <c r="W184" s="15"/>
      <c r="X184" s="15"/>
      <c r="Y184" s="15"/>
      <c r="Z184" s="15"/>
    </row>
    <row r="185" spans="1:26" ht="15.75" customHeight="1" x14ac:dyDescent="0.25">
      <c r="A185" s="52">
        <v>156</v>
      </c>
      <c r="B185" s="52" t="s">
        <v>705</v>
      </c>
      <c r="C185" s="52" t="s">
        <v>1148</v>
      </c>
      <c r="D185" s="52">
        <v>184</v>
      </c>
      <c r="E185" s="15" t="s">
        <v>1152</v>
      </c>
      <c r="F185" s="16">
        <v>350</v>
      </c>
      <c r="G185" s="16">
        <f t="shared" si="21"/>
        <v>402.49999999999994</v>
      </c>
      <c r="H185" s="53"/>
      <c r="I185" s="54" t="s">
        <v>1150</v>
      </c>
      <c r="J185" s="52">
        <v>132004</v>
      </c>
      <c r="K185" s="15" t="s">
        <v>1153</v>
      </c>
      <c r="L185" s="15">
        <v>91439</v>
      </c>
      <c r="M185" s="30">
        <f>VLOOKUP(L185,zdroj_vykony!$A$1:$E$1258,5,FALSE)</f>
        <v>350</v>
      </c>
      <c r="N185" s="16">
        <f>M185*'sazba bodu'!$B$3</f>
        <v>350</v>
      </c>
      <c r="O185" s="55"/>
      <c r="P185" s="58" t="s">
        <v>1154</v>
      </c>
      <c r="Q185" s="15"/>
      <c r="R185" s="15"/>
      <c r="S185" s="15"/>
      <c r="T185" s="15"/>
      <c r="U185" s="15"/>
      <c r="V185" s="15"/>
      <c r="W185" s="15"/>
      <c r="X185" s="15"/>
      <c r="Y185" s="15"/>
      <c r="Z185" s="15"/>
    </row>
    <row r="186" spans="1:26" ht="15.75" customHeight="1" x14ac:dyDescent="0.25">
      <c r="A186" s="52">
        <v>224</v>
      </c>
      <c r="B186" s="6" t="s">
        <v>705</v>
      </c>
      <c r="C186" s="6" t="s">
        <v>697</v>
      </c>
      <c r="D186" s="52">
        <v>185</v>
      </c>
      <c r="E186" s="15" t="s">
        <v>1155</v>
      </c>
      <c r="F186" s="16">
        <v>539</v>
      </c>
      <c r="G186" s="16">
        <f t="shared" si="21"/>
        <v>619.84999999999991</v>
      </c>
      <c r="H186" s="53"/>
      <c r="I186" s="54" t="s">
        <v>1150</v>
      </c>
      <c r="J186" s="52">
        <v>132007</v>
      </c>
      <c r="K186" s="15" t="s">
        <v>1156</v>
      </c>
      <c r="L186" s="56">
        <v>91553</v>
      </c>
      <c r="M186" s="18">
        <f>VLOOKUP(L186,zdroj_vykony!$A$1:$E$1265,5,FALSE)</f>
        <v>539</v>
      </c>
      <c r="N186" s="16">
        <f>M186*'sazba bodu'!$B$2</f>
        <v>539</v>
      </c>
      <c r="O186" s="57"/>
      <c r="P186" s="15"/>
      <c r="Q186" s="15"/>
      <c r="R186" s="15"/>
      <c r="S186" s="15"/>
      <c r="T186" s="15"/>
      <c r="U186" s="15"/>
      <c r="V186" s="15"/>
      <c r="W186" s="15"/>
      <c r="X186" s="15"/>
      <c r="Y186" s="15"/>
      <c r="Z186" s="15"/>
    </row>
    <row r="187" spans="1:26" ht="15.75" customHeight="1" x14ac:dyDescent="0.25">
      <c r="A187" s="52">
        <v>293</v>
      </c>
      <c r="B187" s="52" t="s">
        <v>705</v>
      </c>
      <c r="C187" s="6" t="s">
        <v>1148</v>
      </c>
      <c r="D187" s="52">
        <v>186</v>
      </c>
      <c r="E187" s="15" t="s">
        <v>1157</v>
      </c>
      <c r="F187" s="16">
        <v>3150</v>
      </c>
      <c r="G187" s="16">
        <f t="shared" si="21"/>
        <v>3622.4999999999995</v>
      </c>
      <c r="H187" s="53"/>
      <c r="I187" s="54" t="s">
        <v>1150</v>
      </c>
      <c r="J187" s="6">
        <v>132008</v>
      </c>
      <c r="K187" s="15" t="s">
        <v>1158</v>
      </c>
      <c r="L187" s="56">
        <v>91439</v>
      </c>
      <c r="M187" s="18">
        <f>VLOOKUP(L187,zdroj_vykony!$A$1:$E$1265,5,FALSE)</f>
        <v>350</v>
      </c>
      <c r="N187" s="16">
        <f>O187*M187*'sazba bodu'!$B$2</f>
        <v>3150</v>
      </c>
      <c r="O187" s="57">
        <v>9</v>
      </c>
      <c r="P187" s="15"/>
      <c r="Q187" s="15"/>
      <c r="R187" s="15"/>
      <c r="S187" s="15"/>
      <c r="T187" s="15"/>
      <c r="U187" s="15"/>
      <c r="V187" s="15"/>
      <c r="W187" s="15"/>
      <c r="X187" s="15"/>
      <c r="Y187" s="15"/>
      <c r="Z187" s="15"/>
    </row>
    <row r="188" spans="1:26" ht="15.75" customHeight="1" x14ac:dyDescent="0.25">
      <c r="A188" s="52">
        <v>246</v>
      </c>
      <c r="B188" s="6" t="s">
        <v>705</v>
      </c>
      <c r="C188" s="6" t="s">
        <v>697</v>
      </c>
      <c r="D188" s="52">
        <v>187</v>
      </c>
      <c r="E188" s="15" t="s">
        <v>1159</v>
      </c>
      <c r="F188" s="16">
        <v>350</v>
      </c>
      <c r="G188" s="16">
        <f t="shared" si="21"/>
        <v>402.49999999999994</v>
      </c>
      <c r="H188" s="53"/>
      <c r="I188" s="54" t="s">
        <v>1150</v>
      </c>
      <c r="J188" s="52">
        <v>132005</v>
      </c>
      <c r="K188" s="15" t="s">
        <v>1160</v>
      </c>
      <c r="L188" s="56">
        <v>91439</v>
      </c>
      <c r="M188" s="18">
        <f>VLOOKUP(L188,zdroj_vykony!$A$1:$E$1265,5,FALSE)</f>
        <v>350</v>
      </c>
      <c r="N188" s="16">
        <f>M188*'sazba bodu'!$B$2</f>
        <v>350</v>
      </c>
      <c r="O188" s="57"/>
      <c r="P188" s="15"/>
      <c r="Q188" s="15"/>
      <c r="R188" s="15"/>
      <c r="S188" s="15"/>
      <c r="T188" s="15"/>
      <c r="U188" s="15"/>
      <c r="V188" s="15"/>
      <c r="W188" s="15"/>
      <c r="X188" s="15"/>
      <c r="Y188" s="15"/>
      <c r="Z188" s="15"/>
    </row>
    <row r="189" spans="1:26" ht="15.75" customHeight="1" x14ac:dyDescent="0.25">
      <c r="A189" s="52">
        <v>269</v>
      </c>
      <c r="B189" s="52" t="s">
        <v>705</v>
      </c>
      <c r="C189" s="6" t="s">
        <v>697</v>
      </c>
      <c r="D189" s="52">
        <v>188</v>
      </c>
      <c r="E189" s="15" t="s">
        <v>1161</v>
      </c>
      <c r="F189" s="16">
        <v>2076</v>
      </c>
      <c r="G189" s="16">
        <f t="shared" si="21"/>
        <v>2387.3999999999996</v>
      </c>
      <c r="H189" s="53"/>
      <c r="I189" s="54" t="s">
        <v>1150</v>
      </c>
      <c r="J189" s="52">
        <v>132006</v>
      </c>
      <c r="K189" s="15" t="s">
        <v>1162</v>
      </c>
      <c r="L189" s="56">
        <v>91197</v>
      </c>
      <c r="M189" s="18">
        <f>VLOOKUP(L189,zdroj_vykony!$A$1:$E$1265,5,FALSE)</f>
        <v>1038</v>
      </c>
      <c r="N189" s="16">
        <f>(M189*'sazba bodu'!$B$2)*O189</f>
        <v>2076</v>
      </c>
      <c r="O189" s="55">
        <v>2</v>
      </c>
      <c r="P189" s="72"/>
      <c r="Q189" s="72"/>
      <c r="R189" s="72"/>
      <c r="S189" s="72"/>
      <c r="T189" s="72"/>
      <c r="U189" s="72"/>
      <c r="V189" s="72"/>
      <c r="W189" s="72"/>
      <c r="X189" s="72"/>
      <c r="Y189" s="72"/>
      <c r="Z189" s="72"/>
    </row>
    <row r="190" spans="1:26" ht="15.75" customHeight="1" x14ac:dyDescent="0.25">
      <c r="A190" s="52">
        <v>147</v>
      </c>
      <c r="B190" s="52" t="s">
        <v>705</v>
      </c>
      <c r="C190" s="52" t="s">
        <v>697</v>
      </c>
      <c r="D190" s="52">
        <v>189</v>
      </c>
      <c r="E190" s="15" t="s">
        <v>1163</v>
      </c>
      <c r="F190" s="16">
        <v>312</v>
      </c>
      <c r="G190" s="16">
        <f t="shared" si="21"/>
        <v>358.79999999999995</v>
      </c>
      <c r="H190" s="53"/>
      <c r="I190" s="54" t="s">
        <v>1164</v>
      </c>
      <c r="J190" s="52">
        <v>148001</v>
      </c>
      <c r="K190" s="15" t="s">
        <v>1165</v>
      </c>
      <c r="L190" s="15">
        <v>91567</v>
      </c>
      <c r="M190" s="30">
        <f>VLOOKUP(L190,zdroj_vykony!$A$1:$E$1258,5,FALSE)</f>
        <v>312</v>
      </c>
      <c r="N190" s="16">
        <f>M190*'sazba bodu'!$B$3</f>
        <v>312</v>
      </c>
      <c r="O190" s="55"/>
      <c r="P190" s="15"/>
      <c r="Q190" s="15"/>
      <c r="R190" s="15"/>
      <c r="S190" s="15"/>
      <c r="T190" s="15"/>
      <c r="U190" s="15"/>
      <c r="V190" s="15"/>
      <c r="W190" s="15"/>
      <c r="X190" s="15"/>
      <c r="Y190" s="15"/>
      <c r="Z190" s="15"/>
    </row>
    <row r="191" spans="1:26" ht="15.75" customHeight="1" x14ac:dyDescent="0.25">
      <c r="A191" s="52">
        <v>155</v>
      </c>
      <c r="B191" s="52" t="s">
        <v>705</v>
      </c>
      <c r="C191" s="52" t="s">
        <v>697</v>
      </c>
      <c r="D191" s="52">
        <v>190</v>
      </c>
      <c r="E191" s="15" t="s">
        <v>1166</v>
      </c>
      <c r="F191" s="16">
        <v>312</v>
      </c>
      <c r="G191" s="16">
        <f t="shared" si="21"/>
        <v>358.79999999999995</v>
      </c>
      <c r="H191" s="53"/>
      <c r="I191" s="54" t="s">
        <v>1164</v>
      </c>
      <c r="J191" s="52">
        <v>148002</v>
      </c>
      <c r="K191" s="15" t="s">
        <v>1167</v>
      </c>
      <c r="L191" s="15">
        <v>91567</v>
      </c>
      <c r="M191" s="30">
        <f>VLOOKUP(L191,zdroj_vykony!$A$1:$E$1258,5,FALSE)</f>
        <v>312</v>
      </c>
      <c r="N191" s="16">
        <f>M191*'sazba bodu'!$B$3</f>
        <v>312</v>
      </c>
      <c r="O191" s="55"/>
      <c r="P191" s="72"/>
      <c r="Q191" s="72"/>
      <c r="R191" s="72"/>
      <c r="S191" s="72"/>
      <c r="T191" s="72"/>
      <c r="U191" s="72"/>
      <c r="V191" s="72"/>
      <c r="W191" s="72"/>
      <c r="X191" s="72"/>
      <c r="Y191" s="72"/>
      <c r="Z191" s="72"/>
    </row>
    <row r="192" spans="1:26" ht="15.75" customHeight="1" x14ac:dyDescent="0.25">
      <c r="A192" s="52">
        <v>157</v>
      </c>
      <c r="B192" s="52" t="s">
        <v>705</v>
      </c>
      <c r="C192" s="52" t="s">
        <v>697</v>
      </c>
      <c r="D192" s="52">
        <v>191</v>
      </c>
      <c r="E192" s="15" t="s">
        <v>1168</v>
      </c>
      <c r="F192" s="16">
        <v>297</v>
      </c>
      <c r="G192" s="16">
        <f t="shared" si="21"/>
        <v>341.54999999999995</v>
      </c>
      <c r="H192" s="53"/>
      <c r="I192" s="54" t="s">
        <v>1164</v>
      </c>
      <c r="J192" s="52">
        <v>148003</v>
      </c>
      <c r="K192" s="15" t="s">
        <v>1169</v>
      </c>
      <c r="L192" s="15">
        <v>91283</v>
      </c>
      <c r="M192" s="30">
        <f>VLOOKUP(L192,zdroj_vykony!$A$1:$E$1258,5,FALSE)</f>
        <v>297</v>
      </c>
      <c r="N192" s="16">
        <f>M192*'sazba bodu'!$B$3</f>
        <v>297</v>
      </c>
      <c r="O192" s="55"/>
      <c r="P192" s="15"/>
      <c r="Q192" s="15"/>
      <c r="R192" s="15"/>
      <c r="S192" s="15"/>
      <c r="T192" s="15"/>
      <c r="U192" s="15"/>
      <c r="V192" s="15"/>
      <c r="W192" s="15"/>
      <c r="X192" s="15"/>
      <c r="Y192" s="15"/>
      <c r="Z192" s="15"/>
    </row>
    <row r="193" spans="1:26" ht="15.75" customHeight="1" x14ac:dyDescent="0.25">
      <c r="A193" s="52">
        <v>215</v>
      </c>
      <c r="B193" s="52" t="s">
        <v>705</v>
      </c>
      <c r="C193" s="6" t="s">
        <v>697</v>
      </c>
      <c r="D193" s="52">
        <v>192</v>
      </c>
      <c r="E193" s="15" t="s">
        <v>1170</v>
      </c>
      <c r="F193" s="16">
        <v>312</v>
      </c>
      <c r="G193" s="16">
        <f t="shared" si="21"/>
        <v>358.79999999999995</v>
      </c>
      <c r="H193" s="53"/>
      <c r="I193" s="54" t="s">
        <v>1164</v>
      </c>
      <c r="J193" s="52">
        <v>148006</v>
      </c>
      <c r="K193" s="15" t="s">
        <v>1171</v>
      </c>
      <c r="L193" s="56">
        <v>91567</v>
      </c>
      <c r="M193" s="18">
        <f>VLOOKUP(L193,zdroj_vykony!$A$1:$E$1265,5,FALSE)</f>
        <v>312</v>
      </c>
      <c r="N193" s="16">
        <f>M193*'sazba bodu'!$B$2</f>
        <v>312</v>
      </c>
      <c r="O193" s="57"/>
      <c r="P193" s="72"/>
      <c r="Q193" s="72"/>
      <c r="R193" s="72"/>
      <c r="S193" s="72"/>
      <c r="T193" s="72"/>
      <c r="U193" s="72"/>
      <c r="V193" s="72"/>
      <c r="W193" s="72"/>
      <c r="X193" s="72"/>
      <c r="Y193" s="72"/>
      <c r="Z193" s="72"/>
    </row>
    <row r="194" spans="1:26" ht="15.75" customHeight="1" x14ac:dyDescent="0.25">
      <c r="A194" s="52">
        <v>234</v>
      </c>
      <c r="B194" s="6" t="s">
        <v>705</v>
      </c>
      <c r="C194" s="6" t="s">
        <v>697</v>
      </c>
      <c r="D194" s="52">
        <v>193</v>
      </c>
      <c r="E194" s="15" t="s">
        <v>1172</v>
      </c>
      <c r="F194" s="16">
        <v>312</v>
      </c>
      <c r="G194" s="16">
        <f t="shared" si="21"/>
        <v>358.79999999999995</v>
      </c>
      <c r="H194" s="53"/>
      <c r="I194" s="54" t="s">
        <v>1164</v>
      </c>
      <c r="J194" s="52">
        <v>148007</v>
      </c>
      <c r="K194" s="15" t="s">
        <v>1173</v>
      </c>
      <c r="L194" s="56">
        <v>91567</v>
      </c>
      <c r="M194" s="18">
        <f>VLOOKUP(L194,zdroj_vykony!$A$1:$E$1265,5,FALSE)</f>
        <v>312</v>
      </c>
      <c r="N194" s="16">
        <f>M194*'sazba bodu'!$B$2</f>
        <v>312</v>
      </c>
      <c r="O194" s="57"/>
      <c r="P194" s="15"/>
      <c r="Q194" s="15"/>
      <c r="R194" s="15"/>
      <c r="S194" s="15"/>
      <c r="T194" s="15"/>
      <c r="U194" s="15"/>
      <c r="V194" s="15"/>
      <c r="W194" s="15"/>
      <c r="X194" s="15"/>
      <c r="Y194" s="15"/>
      <c r="Z194" s="15"/>
    </row>
    <row r="195" spans="1:26" ht="15.75" customHeight="1" x14ac:dyDescent="0.25">
      <c r="A195" s="52">
        <v>283</v>
      </c>
      <c r="B195" s="6" t="s">
        <v>4692</v>
      </c>
      <c r="C195" s="6" t="s">
        <v>1174</v>
      </c>
      <c r="D195" s="52">
        <v>194</v>
      </c>
      <c r="E195" s="15" t="s">
        <v>1175</v>
      </c>
      <c r="F195" s="16">
        <v>1750</v>
      </c>
      <c r="G195" s="16">
        <f t="shared" si="21"/>
        <v>2012.4999999999998</v>
      </c>
      <c r="H195" s="53"/>
      <c r="I195" s="54" t="s">
        <v>1164</v>
      </c>
      <c r="J195" s="52">
        <v>148008</v>
      </c>
      <c r="K195" s="15" t="s">
        <v>1176</v>
      </c>
      <c r="L195" s="56">
        <v>91439</v>
      </c>
      <c r="M195" s="18">
        <f>VLOOKUP(L195,zdroj_vykony!$A$1:$E$1265,5,FALSE)</f>
        <v>350</v>
      </c>
      <c r="N195" s="16">
        <f>O195*M195*'sazba bodu'!$B$2</f>
        <v>1750</v>
      </c>
      <c r="O195" s="55">
        <v>5</v>
      </c>
      <c r="P195" s="72"/>
      <c r="Q195" s="72"/>
      <c r="R195" s="72"/>
      <c r="S195" s="72"/>
      <c r="T195" s="72"/>
      <c r="U195" s="72"/>
      <c r="V195" s="72"/>
      <c r="W195" s="72"/>
      <c r="X195" s="72"/>
      <c r="Y195" s="72"/>
      <c r="Z195" s="72"/>
    </row>
    <row r="196" spans="1:26" ht="15.75" customHeight="1" x14ac:dyDescent="0.25">
      <c r="A196" s="52">
        <v>160</v>
      </c>
      <c r="B196" s="52" t="s">
        <v>705</v>
      </c>
      <c r="C196" s="52" t="s">
        <v>697</v>
      </c>
      <c r="D196" s="52">
        <v>195</v>
      </c>
      <c r="E196" s="15" t="s">
        <v>1177</v>
      </c>
      <c r="F196" s="16">
        <v>295</v>
      </c>
      <c r="G196" s="16">
        <f t="shared" si="21"/>
        <v>339.25</v>
      </c>
      <c r="H196" s="53"/>
      <c r="I196" s="54" t="s">
        <v>1178</v>
      </c>
      <c r="J196" s="52">
        <v>152002</v>
      </c>
      <c r="K196" s="15" t="s">
        <v>1179</v>
      </c>
      <c r="L196" s="15">
        <v>91565</v>
      </c>
      <c r="M196" s="30">
        <f>VLOOKUP(L196,zdroj_vykony!$A$1:$E$1258,5,FALSE)</f>
        <v>295</v>
      </c>
      <c r="N196" s="16">
        <f>M196*'sazba bodu'!$B$3</f>
        <v>295</v>
      </c>
      <c r="O196" s="55"/>
      <c r="P196" s="15"/>
      <c r="Q196" s="15"/>
      <c r="R196" s="15"/>
      <c r="S196" s="15"/>
      <c r="T196" s="15"/>
      <c r="U196" s="15"/>
      <c r="V196" s="15"/>
      <c r="W196" s="15"/>
      <c r="X196" s="15"/>
      <c r="Y196" s="15"/>
      <c r="Z196" s="15"/>
    </row>
    <row r="197" spans="1:26" ht="15.75" customHeight="1" x14ac:dyDescent="0.25">
      <c r="A197" s="52">
        <v>161</v>
      </c>
      <c r="B197" s="52" t="s">
        <v>705</v>
      </c>
      <c r="C197" s="52" t="s">
        <v>697</v>
      </c>
      <c r="D197" s="52">
        <v>196</v>
      </c>
      <c r="E197" s="15" t="s">
        <v>1180</v>
      </c>
      <c r="F197" s="16">
        <v>295</v>
      </c>
      <c r="G197" s="16">
        <f t="shared" si="21"/>
        <v>339.25</v>
      </c>
      <c r="H197" s="53"/>
      <c r="I197" s="54" t="s">
        <v>1178</v>
      </c>
      <c r="J197" s="52">
        <v>152001</v>
      </c>
      <c r="K197" s="15" t="s">
        <v>1181</v>
      </c>
      <c r="L197" s="15">
        <v>91565</v>
      </c>
      <c r="M197" s="30">
        <f>VLOOKUP(L197,zdroj_vykony!$A$1:$E$1258,5,FALSE)</f>
        <v>295</v>
      </c>
      <c r="N197" s="16">
        <f>M197*'sazba bodu'!$B$3</f>
        <v>295</v>
      </c>
      <c r="O197" s="55"/>
      <c r="P197" s="15"/>
      <c r="Q197" s="15"/>
      <c r="R197" s="15"/>
      <c r="S197" s="15"/>
      <c r="T197" s="15"/>
      <c r="U197" s="15"/>
      <c r="V197" s="15"/>
      <c r="W197" s="15"/>
      <c r="X197" s="15"/>
      <c r="Y197" s="15"/>
      <c r="Z197" s="15"/>
    </row>
    <row r="198" spans="1:26" ht="15.75" customHeight="1" x14ac:dyDescent="0.25">
      <c r="A198" s="52">
        <v>166</v>
      </c>
      <c r="B198" s="52" t="s">
        <v>705</v>
      </c>
      <c r="C198" s="52" t="s">
        <v>697</v>
      </c>
      <c r="D198" s="52">
        <v>197</v>
      </c>
      <c r="E198" s="15" t="s">
        <v>1182</v>
      </c>
      <c r="F198" s="16">
        <f>SUM(N198:N199)</f>
        <v>377</v>
      </c>
      <c r="G198" s="16">
        <f t="shared" si="21"/>
        <v>433.54999999999995</v>
      </c>
      <c r="H198" s="53" t="s">
        <v>1183</v>
      </c>
      <c r="I198" s="54" t="s">
        <v>1178</v>
      </c>
      <c r="J198" s="52">
        <v>152005</v>
      </c>
      <c r="K198" s="15" t="s">
        <v>1184</v>
      </c>
      <c r="L198" s="15">
        <v>91211</v>
      </c>
      <c r="M198" s="30">
        <f>VLOOKUP(L198,zdroj_vykony!$A$1:$E$1258,5,FALSE)</f>
        <v>190</v>
      </c>
      <c r="N198" s="16">
        <f>M198*'sazba bodu'!$B$3</f>
        <v>190</v>
      </c>
      <c r="O198" s="55"/>
      <c r="P198" s="15"/>
      <c r="Q198" s="15"/>
      <c r="R198" s="15"/>
      <c r="S198" s="15"/>
      <c r="T198" s="15"/>
      <c r="U198" s="15"/>
      <c r="V198" s="15"/>
      <c r="W198" s="15"/>
      <c r="X198" s="15"/>
      <c r="Y198" s="15"/>
      <c r="Z198" s="15"/>
    </row>
    <row r="199" spans="1:26" ht="15.75" customHeight="1" x14ac:dyDescent="0.25">
      <c r="A199" s="52">
        <v>165</v>
      </c>
      <c r="B199" s="52" t="s">
        <v>705</v>
      </c>
      <c r="C199" s="52" t="s">
        <v>697</v>
      </c>
      <c r="D199" s="52">
        <v>198</v>
      </c>
      <c r="E199" s="15"/>
      <c r="F199" s="16"/>
      <c r="G199" s="16"/>
      <c r="H199" s="53" t="s">
        <v>1185</v>
      </c>
      <c r="I199" s="54" t="s">
        <v>1178</v>
      </c>
      <c r="J199" s="52">
        <v>152006</v>
      </c>
      <c r="K199" s="15" t="s">
        <v>1186</v>
      </c>
      <c r="L199" s="15">
        <v>91199</v>
      </c>
      <c r="M199" s="30">
        <f>VLOOKUP(L199,zdroj_vykony!$A$1:$E$1258,5,FALSE)</f>
        <v>187</v>
      </c>
      <c r="N199" s="16">
        <f>M199*'sazba bodu'!$B$3</f>
        <v>187</v>
      </c>
      <c r="O199" s="55"/>
      <c r="P199" s="15"/>
      <c r="Q199" s="15"/>
      <c r="R199" s="15"/>
      <c r="S199" s="15"/>
      <c r="T199" s="15"/>
      <c r="U199" s="15"/>
      <c r="V199" s="15"/>
      <c r="W199" s="15"/>
      <c r="X199" s="15"/>
      <c r="Y199" s="15"/>
      <c r="Z199" s="15"/>
    </row>
    <row r="200" spans="1:26" ht="15.75" customHeight="1" x14ac:dyDescent="0.25">
      <c r="A200" s="52">
        <v>170</v>
      </c>
      <c r="B200" s="52" t="s">
        <v>705</v>
      </c>
      <c r="C200" s="52" t="s">
        <v>697</v>
      </c>
      <c r="D200" s="52">
        <v>199</v>
      </c>
      <c r="E200" s="15" t="s">
        <v>1187</v>
      </c>
      <c r="F200" s="16">
        <f>SUM(N200:N201)</f>
        <v>377</v>
      </c>
      <c r="G200" s="16">
        <f>F200*1.15</f>
        <v>433.54999999999995</v>
      </c>
      <c r="H200" s="53" t="s">
        <v>1188</v>
      </c>
      <c r="I200" s="54" t="s">
        <v>1178</v>
      </c>
      <c r="J200" s="52">
        <v>152003</v>
      </c>
      <c r="K200" s="15" t="s">
        <v>1189</v>
      </c>
      <c r="L200" s="15">
        <v>91211</v>
      </c>
      <c r="M200" s="30">
        <f>VLOOKUP(L200,zdroj_vykony!$A$1:$E$1258,5,FALSE)</f>
        <v>190</v>
      </c>
      <c r="N200" s="16">
        <f>M200*'sazba bodu'!$B$3</f>
        <v>190</v>
      </c>
      <c r="O200" s="55"/>
      <c r="P200" s="15"/>
      <c r="Q200" s="15"/>
      <c r="R200" s="15"/>
      <c r="S200" s="15"/>
      <c r="T200" s="15"/>
      <c r="U200" s="15"/>
      <c r="V200" s="15"/>
      <c r="W200" s="15"/>
      <c r="X200" s="15"/>
      <c r="Y200" s="15"/>
      <c r="Z200" s="15"/>
    </row>
    <row r="201" spans="1:26" ht="15.75" customHeight="1" x14ac:dyDescent="0.25">
      <c r="A201" s="52">
        <v>169</v>
      </c>
      <c r="B201" s="52" t="s">
        <v>705</v>
      </c>
      <c r="C201" s="52" t="s">
        <v>697</v>
      </c>
      <c r="D201" s="52">
        <v>200</v>
      </c>
      <c r="E201" s="15"/>
      <c r="F201" s="16"/>
      <c r="G201" s="16"/>
      <c r="H201" s="53" t="s">
        <v>1190</v>
      </c>
      <c r="I201" s="54" t="s">
        <v>1178</v>
      </c>
      <c r="J201" s="6">
        <v>152004</v>
      </c>
      <c r="K201" s="15" t="s">
        <v>1191</v>
      </c>
      <c r="L201" s="15">
        <v>91199</v>
      </c>
      <c r="M201" s="30">
        <f>VLOOKUP(L201,zdroj_vykony!$A$1:$E$1258,5,FALSE)</f>
        <v>187</v>
      </c>
      <c r="N201" s="16">
        <f>M201*'sazba bodu'!$B$3</f>
        <v>187</v>
      </c>
      <c r="O201" s="55"/>
      <c r="P201" s="15"/>
      <c r="Q201" s="15"/>
      <c r="R201" s="15"/>
      <c r="S201" s="15"/>
      <c r="T201" s="15"/>
      <c r="U201" s="15"/>
      <c r="V201" s="15"/>
      <c r="W201" s="15"/>
      <c r="X201" s="15"/>
      <c r="Y201" s="15"/>
      <c r="Z201" s="15"/>
    </row>
    <row r="202" spans="1:26" ht="15.75" customHeight="1" x14ac:dyDescent="0.25">
      <c r="A202" s="52">
        <v>180</v>
      </c>
      <c r="B202" s="52" t="s">
        <v>705</v>
      </c>
      <c r="C202" s="52" t="s">
        <v>697</v>
      </c>
      <c r="D202" s="52">
        <v>201</v>
      </c>
      <c r="E202" s="15" t="s">
        <v>1192</v>
      </c>
      <c r="F202" s="16">
        <f>SUM(N202:N203)</f>
        <v>404</v>
      </c>
      <c r="G202" s="16">
        <f>F202*1.15</f>
        <v>464.59999999999997</v>
      </c>
      <c r="H202" s="53" t="s">
        <v>1193</v>
      </c>
      <c r="I202" s="54" t="s">
        <v>1178</v>
      </c>
      <c r="J202" s="52">
        <v>152007</v>
      </c>
      <c r="K202" s="15" t="s">
        <v>1194</v>
      </c>
      <c r="L202" s="15">
        <v>91329</v>
      </c>
      <c r="M202" s="30">
        <f>VLOOKUP(L202,zdroj_vykony!$A$1:$E$1258,5,FALSE)</f>
        <v>202</v>
      </c>
      <c r="N202" s="16">
        <f>M202*'sazba bodu'!$B$3</f>
        <v>202</v>
      </c>
      <c r="O202" s="55"/>
      <c r="P202" s="15"/>
      <c r="Q202" s="15"/>
      <c r="R202" s="15"/>
      <c r="S202" s="15"/>
      <c r="T202" s="15"/>
      <c r="U202" s="15"/>
      <c r="V202" s="15"/>
      <c r="W202" s="15"/>
      <c r="X202" s="15"/>
      <c r="Y202" s="15"/>
      <c r="Z202" s="15"/>
    </row>
    <row r="203" spans="1:26" ht="15.75" customHeight="1" x14ac:dyDescent="0.25">
      <c r="A203" s="52">
        <v>179</v>
      </c>
      <c r="B203" s="52" t="s">
        <v>705</v>
      </c>
      <c r="C203" s="52" t="s">
        <v>697</v>
      </c>
      <c r="D203" s="52">
        <v>202</v>
      </c>
      <c r="E203" s="15"/>
      <c r="F203" s="16"/>
      <c r="G203" s="16"/>
      <c r="H203" s="53" t="s">
        <v>1195</v>
      </c>
      <c r="I203" s="54" t="s">
        <v>1178</v>
      </c>
      <c r="J203" s="6">
        <v>152008</v>
      </c>
      <c r="K203" s="15" t="s">
        <v>1196</v>
      </c>
      <c r="L203" s="15">
        <v>91329</v>
      </c>
      <c r="M203" s="30">
        <f>VLOOKUP(L203,zdroj_vykony!$A$1:$E$1258,5,FALSE)</f>
        <v>202</v>
      </c>
      <c r="N203" s="16">
        <f>M203*'sazba bodu'!$B$3</f>
        <v>202</v>
      </c>
      <c r="O203" s="55"/>
      <c r="P203" s="15"/>
      <c r="Q203" s="15"/>
      <c r="R203" s="15"/>
      <c r="S203" s="15"/>
      <c r="T203" s="15"/>
      <c r="U203" s="15"/>
      <c r="V203" s="15"/>
      <c r="W203" s="15"/>
      <c r="X203" s="15"/>
      <c r="Y203" s="15"/>
      <c r="Z203" s="15"/>
    </row>
    <row r="204" spans="1:26" ht="15.75" customHeight="1" x14ac:dyDescent="0.25">
      <c r="A204" s="52">
        <v>193</v>
      </c>
      <c r="B204" s="52" t="s">
        <v>705</v>
      </c>
      <c r="C204" s="52" t="s">
        <v>697</v>
      </c>
      <c r="D204" s="52">
        <v>203</v>
      </c>
      <c r="E204" s="15" t="s">
        <v>1197</v>
      </c>
      <c r="F204" s="16">
        <f>SUM(N204:N205)</f>
        <v>404</v>
      </c>
      <c r="G204" s="16">
        <f>F204*1.15</f>
        <v>464.59999999999997</v>
      </c>
      <c r="H204" s="53" t="s">
        <v>1198</v>
      </c>
      <c r="I204" s="54" t="s">
        <v>1178</v>
      </c>
      <c r="J204" s="52">
        <v>152009</v>
      </c>
      <c r="K204" s="15" t="s">
        <v>1199</v>
      </c>
      <c r="L204" s="15">
        <v>91329</v>
      </c>
      <c r="M204" s="30">
        <f>VLOOKUP(L204,zdroj_vykony!$A$1:$E$1258,5,FALSE)</f>
        <v>202</v>
      </c>
      <c r="N204" s="16">
        <f>M204*'sazba bodu'!$B$3</f>
        <v>202</v>
      </c>
      <c r="O204" s="55"/>
      <c r="P204" s="15"/>
      <c r="Q204" s="15"/>
      <c r="R204" s="15"/>
      <c r="S204" s="15"/>
      <c r="T204" s="15"/>
      <c r="U204" s="15"/>
      <c r="V204" s="15"/>
      <c r="W204" s="15"/>
      <c r="X204" s="15"/>
      <c r="Y204" s="15"/>
      <c r="Z204" s="15"/>
    </row>
    <row r="205" spans="1:26" ht="15.75" customHeight="1" x14ac:dyDescent="0.25">
      <c r="A205" s="52">
        <v>192</v>
      </c>
      <c r="B205" s="52" t="s">
        <v>705</v>
      </c>
      <c r="C205" s="52" t="s">
        <v>697</v>
      </c>
      <c r="D205" s="52">
        <v>204</v>
      </c>
      <c r="E205" s="15"/>
      <c r="F205" s="16"/>
      <c r="G205" s="16"/>
      <c r="H205" s="53" t="s">
        <v>1200</v>
      </c>
      <c r="I205" s="54" t="s">
        <v>1178</v>
      </c>
      <c r="J205" s="52">
        <v>152010</v>
      </c>
      <c r="K205" s="15" t="s">
        <v>1201</v>
      </c>
      <c r="L205" s="15">
        <v>91329</v>
      </c>
      <c r="M205" s="30">
        <f>VLOOKUP(L205,zdroj_vykony!$A$1:$E$1258,5,FALSE)</f>
        <v>202</v>
      </c>
      <c r="N205" s="16">
        <f>M205*'sazba bodu'!$B$3</f>
        <v>202</v>
      </c>
      <c r="O205" s="55"/>
      <c r="P205" s="15"/>
      <c r="Q205" s="15"/>
      <c r="R205" s="15"/>
      <c r="S205" s="15"/>
      <c r="T205" s="15"/>
      <c r="U205" s="15"/>
      <c r="V205" s="15"/>
      <c r="W205" s="15"/>
      <c r="X205" s="15"/>
      <c r="Y205" s="15"/>
      <c r="Z205" s="15"/>
    </row>
    <row r="206" spans="1:26" ht="15.75" customHeight="1" x14ac:dyDescent="0.25">
      <c r="A206" s="52">
        <v>163</v>
      </c>
      <c r="B206" s="52" t="s">
        <v>705</v>
      </c>
      <c r="C206" s="52" t="s">
        <v>697</v>
      </c>
      <c r="D206" s="52">
        <v>205</v>
      </c>
      <c r="E206" s="15" t="s">
        <v>1202</v>
      </c>
      <c r="F206" s="16">
        <f>SUM(N206:N207)</f>
        <v>624</v>
      </c>
      <c r="G206" s="16">
        <f>F206*1.15</f>
        <v>717.59999999999991</v>
      </c>
      <c r="H206" s="53" t="s">
        <v>1203</v>
      </c>
      <c r="I206" s="54" t="s">
        <v>1204</v>
      </c>
      <c r="J206" s="52">
        <v>153012</v>
      </c>
      <c r="K206" s="15" t="s">
        <v>1205</v>
      </c>
      <c r="L206" s="15">
        <v>91567</v>
      </c>
      <c r="M206" s="30">
        <f>VLOOKUP(L206,zdroj_vykony!$A$1:$E$1258,5,FALSE)</f>
        <v>312</v>
      </c>
      <c r="N206" s="16">
        <f>M206*'sazba bodu'!$B$3</f>
        <v>312</v>
      </c>
      <c r="O206" s="55"/>
      <c r="P206" s="15"/>
      <c r="Q206" s="15"/>
      <c r="R206" s="15"/>
      <c r="S206" s="15"/>
      <c r="T206" s="15"/>
      <c r="U206" s="15"/>
      <c r="V206" s="15"/>
      <c r="W206" s="15"/>
      <c r="X206" s="15"/>
      <c r="Y206" s="15"/>
      <c r="Z206" s="15"/>
    </row>
    <row r="207" spans="1:26" ht="15.75" customHeight="1" x14ac:dyDescent="0.25">
      <c r="A207" s="52">
        <v>162</v>
      </c>
      <c r="B207" s="52" t="s">
        <v>705</v>
      </c>
      <c r="C207" s="52" t="s">
        <v>697</v>
      </c>
      <c r="D207" s="52">
        <v>206</v>
      </c>
      <c r="E207" s="15"/>
      <c r="F207" s="16"/>
      <c r="G207" s="16"/>
      <c r="H207" s="53" t="s">
        <v>1206</v>
      </c>
      <c r="I207" s="54" t="s">
        <v>1204</v>
      </c>
      <c r="J207" s="52">
        <v>153013</v>
      </c>
      <c r="K207" s="15" t="s">
        <v>1207</v>
      </c>
      <c r="L207" s="15">
        <v>91567</v>
      </c>
      <c r="M207" s="30">
        <f>VLOOKUP(L207,zdroj_vykony!$A$1:$E$1258,5,FALSE)</f>
        <v>312</v>
      </c>
      <c r="N207" s="16">
        <f>M207*'sazba bodu'!$B$3</f>
        <v>312</v>
      </c>
      <c r="O207" s="55"/>
      <c r="P207" s="15"/>
      <c r="Q207" s="15"/>
      <c r="R207" s="15"/>
      <c r="S207" s="15"/>
      <c r="T207" s="15"/>
      <c r="U207" s="15"/>
      <c r="V207" s="15"/>
      <c r="W207" s="15"/>
      <c r="X207" s="15"/>
      <c r="Y207" s="15"/>
      <c r="Z207" s="15"/>
    </row>
    <row r="208" spans="1:26" ht="15.75" customHeight="1" x14ac:dyDescent="0.25">
      <c r="A208" s="52">
        <v>164</v>
      </c>
      <c r="B208" s="52" t="s">
        <v>705</v>
      </c>
      <c r="C208" s="52" t="s">
        <v>1208</v>
      </c>
      <c r="D208" s="52">
        <v>207</v>
      </c>
      <c r="E208" s="15" t="s">
        <v>1209</v>
      </c>
      <c r="F208" s="16">
        <v>1038</v>
      </c>
      <c r="G208" s="16">
        <f t="shared" ref="G208:G214" si="22">F208*1.15</f>
        <v>1193.6999999999998</v>
      </c>
      <c r="H208" s="53"/>
      <c r="I208" s="54" t="s">
        <v>1204</v>
      </c>
      <c r="J208" s="52">
        <v>153011</v>
      </c>
      <c r="K208" s="15" t="s">
        <v>1210</v>
      </c>
      <c r="L208" s="15">
        <v>91197</v>
      </c>
      <c r="M208" s="30">
        <f>VLOOKUP(L208,zdroj_vykony!$A$1:$E$1258,5,FALSE)</f>
        <v>1038</v>
      </c>
      <c r="N208" s="16">
        <f>M208*'sazba bodu'!$B$3</f>
        <v>1038</v>
      </c>
      <c r="O208" s="55"/>
      <c r="P208" s="15">
        <f>5760*0.15</f>
        <v>864</v>
      </c>
      <c r="Q208" s="15"/>
      <c r="R208" s="15"/>
      <c r="S208" s="15"/>
      <c r="T208" s="15"/>
      <c r="U208" s="15"/>
      <c r="V208" s="15"/>
      <c r="W208" s="15"/>
      <c r="X208" s="15"/>
      <c r="Y208" s="15"/>
      <c r="Z208" s="15"/>
    </row>
    <row r="209" spans="1:26" ht="15.75" customHeight="1" x14ac:dyDescent="0.25">
      <c r="A209" s="52">
        <v>183</v>
      </c>
      <c r="B209" s="52" t="s">
        <v>705</v>
      </c>
      <c r="C209" s="52" t="s">
        <v>697</v>
      </c>
      <c r="D209" s="52">
        <v>208</v>
      </c>
      <c r="E209" s="15" t="s">
        <v>1211</v>
      </c>
      <c r="F209" s="16">
        <v>202</v>
      </c>
      <c r="G209" s="16">
        <f t="shared" si="22"/>
        <v>232.29999999999998</v>
      </c>
      <c r="H209" s="53"/>
      <c r="I209" s="54" t="s">
        <v>1204</v>
      </c>
      <c r="J209" s="52">
        <v>153002</v>
      </c>
      <c r="K209" s="15" t="s">
        <v>1212</v>
      </c>
      <c r="L209" s="15">
        <v>91329</v>
      </c>
      <c r="M209" s="30">
        <f>VLOOKUP(L209,zdroj_vykony!$A$1:$E$1258,5,FALSE)</f>
        <v>202</v>
      </c>
      <c r="N209" s="16">
        <f>M209*'sazba bodu'!$B$3</f>
        <v>202</v>
      </c>
      <c r="O209" s="55"/>
      <c r="P209" s="58">
        <v>5760</v>
      </c>
      <c r="Q209" s="15"/>
      <c r="R209" s="15"/>
      <c r="S209" s="15"/>
      <c r="T209" s="15"/>
      <c r="U209" s="15"/>
      <c r="V209" s="15"/>
      <c r="W209" s="15"/>
      <c r="X209" s="15"/>
      <c r="Y209" s="15"/>
      <c r="Z209" s="15"/>
    </row>
    <row r="210" spans="1:26" ht="15.75" customHeight="1" x14ac:dyDescent="0.25">
      <c r="A210" s="52">
        <v>184</v>
      </c>
      <c r="B210" s="52" t="s">
        <v>705</v>
      </c>
      <c r="C210" s="52" t="s">
        <v>697</v>
      </c>
      <c r="D210" s="52">
        <v>209</v>
      </c>
      <c r="E210" s="15" t="s">
        <v>1213</v>
      </c>
      <c r="F210" s="16">
        <v>202</v>
      </c>
      <c r="G210" s="16">
        <f t="shared" si="22"/>
        <v>232.29999999999998</v>
      </c>
      <c r="H210" s="53"/>
      <c r="I210" s="54" t="s">
        <v>1204</v>
      </c>
      <c r="J210" s="52">
        <v>153005</v>
      </c>
      <c r="K210" s="15" t="s">
        <v>1214</v>
      </c>
      <c r="L210" s="15">
        <v>91329</v>
      </c>
      <c r="M210" s="30">
        <f>VLOOKUP(L210,zdroj_vykony!$A$1:$E$1258,5,FALSE)</f>
        <v>202</v>
      </c>
      <c r="N210" s="16">
        <f>M210*'sazba bodu'!$B$3</f>
        <v>202</v>
      </c>
      <c r="O210" s="55"/>
      <c r="P210" s="15"/>
      <c r="Q210" s="15"/>
      <c r="R210" s="15"/>
      <c r="S210" s="15"/>
      <c r="T210" s="15"/>
      <c r="U210" s="15"/>
      <c r="V210" s="15"/>
      <c r="W210" s="15"/>
      <c r="X210" s="15"/>
      <c r="Y210" s="15"/>
      <c r="Z210" s="15"/>
    </row>
    <row r="211" spans="1:26" ht="15.75" customHeight="1" x14ac:dyDescent="0.25">
      <c r="A211" s="52">
        <v>185</v>
      </c>
      <c r="B211" s="52" t="s">
        <v>705</v>
      </c>
      <c r="C211" s="52" t="s">
        <v>697</v>
      </c>
      <c r="D211" s="52">
        <v>210</v>
      </c>
      <c r="E211" s="15" t="s">
        <v>1215</v>
      </c>
      <c r="F211" s="16">
        <v>202</v>
      </c>
      <c r="G211" s="16">
        <f t="shared" si="22"/>
        <v>232.29999999999998</v>
      </c>
      <c r="H211" s="53"/>
      <c r="I211" s="54" t="s">
        <v>1204</v>
      </c>
      <c r="J211" s="52">
        <v>153006</v>
      </c>
      <c r="K211" s="15" t="s">
        <v>1216</v>
      </c>
      <c r="L211" s="15">
        <v>91329</v>
      </c>
      <c r="M211" s="30">
        <f>VLOOKUP(L211,zdroj_vykony!$A$1:$E$1258,5,FALSE)</f>
        <v>202</v>
      </c>
      <c r="N211" s="16">
        <f>M211*'sazba bodu'!$B$3</f>
        <v>202</v>
      </c>
      <c r="O211" s="55"/>
      <c r="P211" s="15"/>
      <c r="Q211" s="15"/>
      <c r="R211" s="15"/>
      <c r="S211" s="15"/>
      <c r="T211" s="15"/>
      <c r="U211" s="15"/>
      <c r="V211" s="15"/>
      <c r="W211" s="15"/>
      <c r="X211" s="15"/>
      <c r="Y211" s="15"/>
      <c r="Z211" s="15"/>
    </row>
    <row r="212" spans="1:26" ht="15.75" customHeight="1" x14ac:dyDescent="0.25">
      <c r="A212" s="52">
        <v>191</v>
      </c>
      <c r="B212" s="52" t="s">
        <v>705</v>
      </c>
      <c r="C212" s="52" t="s">
        <v>697</v>
      </c>
      <c r="D212" s="52">
        <v>211</v>
      </c>
      <c r="E212" s="15" t="s">
        <v>1217</v>
      </c>
      <c r="F212" s="16">
        <v>202</v>
      </c>
      <c r="G212" s="16">
        <f t="shared" si="22"/>
        <v>232.29999999999998</v>
      </c>
      <c r="H212" s="53"/>
      <c r="I212" s="54" t="s">
        <v>1204</v>
      </c>
      <c r="J212" s="52">
        <v>153007</v>
      </c>
      <c r="K212" s="15" t="s">
        <v>1218</v>
      </c>
      <c r="L212" s="15">
        <v>91329</v>
      </c>
      <c r="M212" s="30">
        <f>VLOOKUP(L212,zdroj_vykony!$A$1:$E$1258,5,FALSE)</f>
        <v>202</v>
      </c>
      <c r="N212" s="16">
        <f>M212*'sazba bodu'!$B$3</f>
        <v>202</v>
      </c>
      <c r="O212" s="55"/>
      <c r="P212" s="15"/>
      <c r="Q212" s="15"/>
      <c r="R212" s="15"/>
      <c r="S212" s="15"/>
      <c r="T212" s="15"/>
      <c r="U212" s="15"/>
      <c r="V212" s="15"/>
      <c r="W212" s="15"/>
      <c r="X212" s="15"/>
      <c r="Y212" s="15"/>
      <c r="Z212" s="15"/>
    </row>
    <row r="213" spans="1:26" ht="15.75" customHeight="1" x14ac:dyDescent="0.25">
      <c r="A213" s="52">
        <v>200</v>
      </c>
      <c r="B213" s="6" t="s">
        <v>4692</v>
      </c>
      <c r="C213" s="6" t="s">
        <v>697</v>
      </c>
      <c r="D213" s="52">
        <v>212</v>
      </c>
      <c r="E213" s="15" t="s">
        <v>1219</v>
      </c>
      <c r="F213" s="16">
        <v>312</v>
      </c>
      <c r="G213" s="16">
        <f t="shared" si="22"/>
        <v>358.79999999999995</v>
      </c>
      <c r="H213" s="53"/>
      <c r="I213" s="54" t="s">
        <v>1204</v>
      </c>
      <c r="J213" s="52">
        <v>153008</v>
      </c>
      <c r="K213" s="15" t="s">
        <v>1220</v>
      </c>
      <c r="L213" s="56">
        <v>91567</v>
      </c>
      <c r="M213" s="18">
        <f>VLOOKUP(L213,zdroj_vykony!$A$1:$E$1265,5,FALSE)</f>
        <v>312</v>
      </c>
      <c r="N213" s="16">
        <f>M213*'sazba bodu'!$B$2</f>
        <v>312</v>
      </c>
      <c r="O213" s="55"/>
      <c r="P213" s="15"/>
      <c r="Q213" s="15"/>
      <c r="R213" s="15"/>
      <c r="S213" s="15"/>
      <c r="T213" s="15"/>
      <c r="U213" s="15"/>
      <c r="V213" s="15"/>
      <c r="W213" s="15"/>
      <c r="X213" s="15"/>
      <c r="Y213" s="15"/>
      <c r="Z213" s="15"/>
    </row>
    <row r="214" spans="1:26" ht="15.75" customHeight="1" x14ac:dyDescent="0.25">
      <c r="A214" s="52">
        <v>225</v>
      </c>
      <c r="B214" s="6" t="s">
        <v>705</v>
      </c>
      <c r="C214" s="6" t="s">
        <v>697</v>
      </c>
      <c r="D214" s="52">
        <v>213</v>
      </c>
      <c r="E214" s="15" t="s">
        <v>1221</v>
      </c>
      <c r="F214" s="16">
        <f>SUM(N214:N215)</f>
        <v>2998</v>
      </c>
      <c r="G214" s="16">
        <f t="shared" si="22"/>
        <v>3447.7</v>
      </c>
      <c r="H214" s="53" t="s">
        <v>1222</v>
      </c>
      <c r="I214" s="54" t="s">
        <v>1204</v>
      </c>
      <c r="J214" s="52">
        <v>153009</v>
      </c>
      <c r="K214" s="15" t="s">
        <v>1223</v>
      </c>
      <c r="L214" s="56">
        <v>91411</v>
      </c>
      <c r="M214" s="18">
        <f>VLOOKUP(L214,zdroj_vykony!$A$1:$E$1265,5,FALSE)</f>
        <v>1499</v>
      </c>
      <c r="N214" s="16">
        <f>M214*'sazba bodu'!$B$2</f>
        <v>1499</v>
      </c>
      <c r="O214" s="57"/>
      <c r="P214" s="15"/>
      <c r="Q214" s="15"/>
      <c r="R214" s="15"/>
      <c r="S214" s="15"/>
      <c r="T214" s="15"/>
      <c r="U214" s="15"/>
      <c r="V214" s="15"/>
      <c r="W214" s="15"/>
      <c r="X214" s="15"/>
      <c r="Y214" s="15"/>
      <c r="Z214" s="15"/>
    </row>
    <row r="215" spans="1:26" ht="15.75" customHeight="1" x14ac:dyDescent="0.25">
      <c r="A215" s="52">
        <v>226</v>
      </c>
      <c r="B215" s="6" t="s">
        <v>705</v>
      </c>
      <c r="C215" s="6" t="s">
        <v>697</v>
      </c>
      <c r="D215" s="52">
        <v>214</v>
      </c>
      <c r="E215" s="15"/>
      <c r="F215" s="16"/>
      <c r="G215" s="16"/>
      <c r="H215" s="53" t="s">
        <v>1224</v>
      </c>
      <c r="I215" s="54" t="s">
        <v>1204</v>
      </c>
      <c r="J215" s="52">
        <v>153010</v>
      </c>
      <c r="K215" s="15" t="s">
        <v>1225</v>
      </c>
      <c r="L215" s="56">
        <v>91411</v>
      </c>
      <c r="M215" s="18">
        <f>VLOOKUP(L215,zdroj_vykony!$A$1:$E$1265,5,FALSE)</f>
        <v>1499</v>
      </c>
      <c r="N215" s="16">
        <f>M215*'sazba bodu'!$B$2</f>
        <v>1499</v>
      </c>
      <c r="O215" s="57"/>
      <c r="P215" s="15"/>
      <c r="Q215" s="15"/>
      <c r="R215" s="15"/>
      <c r="S215" s="15"/>
      <c r="T215" s="15"/>
      <c r="U215" s="15"/>
      <c r="V215" s="15"/>
      <c r="W215" s="15"/>
      <c r="X215" s="15"/>
      <c r="Y215" s="15"/>
      <c r="Z215" s="15"/>
    </row>
    <row r="216" spans="1:26" ht="15.75" customHeight="1" x14ac:dyDescent="0.25">
      <c r="A216" s="52">
        <v>227</v>
      </c>
      <c r="B216" s="6" t="s">
        <v>705</v>
      </c>
      <c r="C216" s="6" t="s">
        <v>697</v>
      </c>
      <c r="D216" s="52">
        <v>215</v>
      </c>
      <c r="E216" s="15" t="s">
        <v>1226</v>
      </c>
      <c r="F216" s="16">
        <v>1499</v>
      </c>
      <c r="G216" s="16">
        <f t="shared" ref="G216:G219" si="23">F216*1.15</f>
        <v>1723.85</v>
      </c>
      <c r="H216" s="53"/>
      <c r="I216" s="54" t="s">
        <v>1204</v>
      </c>
      <c r="J216" s="52">
        <v>153004</v>
      </c>
      <c r="K216" s="15" t="s">
        <v>1227</v>
      </c>
      <c r="L216" s="56">
        <v>91411</v>
      </c>
      <c r="M216" s="18">
        <f>VLOOKUP(L216,zdroj_vykony!$A$1:$E$1265,5,FALSE)</f>
        <v>1499</v>
      </c>
      <c r="N216" s="16">
        <f>M216*'sazba bodu'!$B$2</f>
        <v>1499</v>
      </c>
      <c r="O216" s="57"/>
      <c r="P216" s="15"/>
      <c r="Q216" s="15"/>
      <c r="R216" s="15"/>
      <c r="S216" s="15"/>
      <c r="T216" s="15"/>
      <c r="U216" s="15"/>
      <c r="V216" s="15"/>
      <c r="W216" s="15"/>
      <c r="X216" s="15"/>
      <c r="Y216" s="15"/>
      <c r="Z216" s="15"/>
    </row>
    <row r="217" spans="1:26" ht="15.75" customHeight="1" x14ac:dyDescent="0.25">
      <c r="A217" s="52">
        <v>235</v>
      </c>
      <c r="B217" s="6" t="s">
        <v>705</v>
      </c>
      <c r="C217" s="6" t="s">
        <v>697</v>
      </c>
      <c r="D217" s="52">
        <v>216</v>
      </c>
      <c r="E217" s="15" t="s">
        <v>1228</v>
      </c>
      <c r="F217" s="16">
        <v>574</v>
      </c>
      <c r="G217" s="16">
        <f t="shared" si="23"/>
        <v>660.09999999999991</v>
      </c>
      <c r="H217" s="53"/>
      <c r="I217" s="54" t="s">
        <v>1204</v>
      </c>
      <c r="J217" s="52">
        <v>153003</v>
      </c>
      <c r="K217" s="15" t="s">
        <v>1229</v>
      </c>
      <c r="L217" s="56">
        <v>91489</v>
      </c>
      <c r="M217" s="18">
        <f>VLOOKUP(L217,zdroj_vykony!$A$1:$E$1265,5,FALSE)</f>
        <v>574</v>
      </c>
      <c r="N217" s="16">
        <f>M217*'sazba bodu'!$B$2</f>
        <v>574</v>
      </c>
      <c r="O217" s="57"/>
      <c r="P217" s="15"/>
      <c r="Q217" s="15"/>
      <c r="R217" s="15"/>
      <c r="S217" s="15"/>
      <c r="T217" s="15"/>
      <c r="U217" s="15"/>
      <c r="V217" s="15"/>
      <c r="W217" s="15"/>
      <c r="X217" s="15"/>
      <c r="Y217" s="15"/>
      <c r="Z217" s="15"/>
    </row>
    <row r="218" spans="1:26" ht="15.75" customHeight="1" x14ac:dyDescent="0.25">
      <c r="A218" s="52">
        <v>238</v>
      </c>
      <c r="B218" s="6" t="s">
        <v>705</v>
      </c>
      <c r="C218" s="6" t="s">
        <v>697</v>
      </c>
      <c r="D218" s="52">
        <v>217</v>
      </c>
      <c r="E218" s="15" t="s">
        <v>1230</v>
      </c>
      <c r="F218" s="16">
        <v>202</v>
      </c>
      <c r="G218" s="16">
        <f t="shared" si="23"/>
        <v>232.29999999999998</v>
      </c>
      <c r="H218" s="53"/>
      <c r="I218" s="54" t="s">
        <v>1204</v>
      </c>
      <c r="J218" s="52">
        <v>153001</v>
      </c>
      <c r="K218" s="15" t="s">
        <v>1231</v>
      </c>
      <c r="L218" s="56">
        <v>91329</v>
      </c>
      <c r="M218" s="18">
        <f>VLOOKUP(L218,zdroj_vykony!$A$1:$E$1265,5,FALSE)</f>
        <v>202</v>
      </c>
      <c r="N218" s="16">
        <f>M218*'sazba bodu'!$B$2</f>
        <v>202</v>
      </c>
      <c r="O218" s="57"/>
      <c r="P218" s="15"/>
      <c r="Q218" s="15"/>
      <c r="R218" s="15"/>
      <c r="S218" s="15"/>
      <c r="T218" s="15"/>
      <c r="U218" s="15"/>
      <c r="V218" s="15"/>
      <c r="W218" s="15"/>
      <c r="X218" s="15"/>
      <c r="Y218" s="15"/>
      <c r="Z218" s="15"/>
    </row>
    <row r="219" spans="1:26" ht="15.75" customHeight="1" x14ac:dyDescent="0.25">
      <c r="A219" s="52">
        <v>168</v>
      </c>
      <c r="B219" s="52" t="s">
        <v>705</v>
      </c>
      <c r="C219" s="52" t="s">
        <v>697</v>
      </c>
      <c r="D219" s="52">
        <v>218</v>
      </c>
      <c r="E219" s="15" t="s">
        <v>1232</v>
      </c>
      <c r="F219" s="16">
        <f>SUM(N219:N221)</f>
        <v>567</v>
      </c>
      <c r="G219" s="16">
        <f t="shared" si="23"/>
        <v>652.04999999999995</v>
      </c>
      <c r="H219" s="53" t="s">
        <v>1233</v>
      </c>
      <c r="I219" s="54" t="s">
        <v>1234</v>
      </c>
      <c r="J219" s="52">
        <v>154001</v>
      </c>
      <c r="K219" s="15" t="s">
        <v>1235</v>
      </c>
      <c r="L219" s="15">
        <v>91211</v>
      </c>
      <c r="M219" s="30">
        <f>VLOOKUP(L219,zdroj_vykony!$A$1:$E$1258,5,FALSE)</f>
        <v>190</v>
      </c>
      <c r="N219" s="16">
        <f>M219*'sazba bodu'!$B$3</f>
        <v>190</v>
      </c>
      <c r="O219" s="55"/>
      <c r="P219" s="15"/>
      <c r="Q219" s="15"/>
      <c r="R219" s="15"/>
      <c r="S219" s="15"/>
      <c r="T219" s="15"/>
      <c r="U219" s="15"/>
      <c r="V219" s="15"/>
      <c r="W219" s="15"/>
      <c r="X219" s="15"/>
      <c r="Y219" s="15"/>
      <c r="Z219" s="15"/>
    </row>
    <row r="220" spans="1:26" ht="15.75" customHeight="1" x14ac:dyDescent="0.25">
      <c r="A220" s="52">
        <v>203</v>
      </c>
      <c r="B220" s="52" t="s">
        <v>705</v>
      </c>
      <c r="C220" s="6" t="s">
        <v>697</v>
      </c>
      <c r="D220" s="52">
        <v>219</v>
      </c>
      <c r="E220" s="15"/>
      <c r="F220" s="16"/>
      <c r="G220" s="16"/>
      <c r="H220" s="53" t="s">
        <v>1236</v>
      </c>
      <c r="I220" s="54" t="s">
        <v>1234</v>
      </c>
      <c r="J220" s="52">
        <v>154002</v>
      </c>
      <c r="K220" s="15" t="s">
        <v>1237</v>
      </c>
      <c r="L220" s="56">
        <v>91211</v>
      </c>
      <c r="M220" s="18">
        <f>VLOOKUP(L220,zdroj_vykony!$A$1:$E$1265,5,FALSE)</f>
        <v>190</v>
      </c>
      <c r="N220" s="16">
        <f>M220*'sazba bodu'!$B$2</f>
        <v>190</v>
      </c>
      <c r="O220" s="57"/>
      <c r="P220" s="15"/>
      <c r="Q220" s="15"/>
      <c r="R220" s="15"/>
      <c r="S220" s="15"/>
      <c r="T220" s="15"/>
      <c r="U220" s="15"/>
      <c r="V220" s="15"/>
      <c r="W220" s="15"/>
      <c r="X220" s="15"/>
      <c r="Y220" s="15"/>
      <c r="Z220" s="15"/>
    </row>
    <row r="221" spans="1:26" ht="15.75" customHeight="1" x14ac:dyDescent="0.25">
      <c r="A221" s="52">
        <v>167</v>
      </c>
      <c r="B221" s="52" t="s">
        <v>705</v>
      </c>
      <c r="C221" s="52" t="s">
        <v>697</v>
      </c>
      <c r="D221" s="52">
        <v>220</v>
      </c>
      <c r="E221" s="15"/>
      <c r="F221" s="16"/>
      <c r="G221" s="16"/>
      <c r="H221" s="53" t="s">
        <v>1238</v>
      </c>
      <c r="I221" s="54" t="s">
        <v>1234</v>
      </c>
      <c r="J221" s="52">
        <v>154003</v>
      </c>
      <c r="K221" s="15" t="s">
        <v>1239</v>
      </c>
      <c r="L221" s="15">
        <v>91199</v>
      </c>
      <c r="M221" s="30">
        <f>VLOOKUP(L221,zdroj_vykony!$A$1:$E$1258,5,FALSE)</f>
        <v>187</v>
      </c>
      <c r="N221" s="16">
        <f>M221*'sazba bodu'!$B$3</f>
        <v>187</v>
      </c>
      <c r="O221" s="55"/>
      <c r="P221" s="15"/>
      <c r="Q221" s="15"/>
      <c r="R221" s="15"/>
      <c r="S221" s="15"/>
      <c r="T221" s="15"/>
      <c r="U221" s="15"/>
      <c r="V221" s="15"/>
      <c r="W221" s="15"/>
      <c r="X221" s="15"/>
      <c r="Y221" s="15"/>
      <c r="Z221" s="15"/>
    </row>
    <row r="222" spans="1:26" ht="15.75" customHeight="1" x14ac:dyDescent="0.25">
      <c r="A222" s="52">
        <v>172</v>
      </c>
      <c r="B222" s="52" t="s">
        <v>705</v>
      </c>
      <c r="C222" s="52" t="s">
        <v>697</v>
      </c>
      <c r="D222" s="52">
        <v>221</v>
      </c>
      <c r="E222" s="73" t="s">
        <v>1240</v>
      </c>
      <c r="F222" s="16">
        <f>SUM(N222:N223)</f>
        <v>377</v>
      </c>
      <c r="G222" s="16">
        <f>F222*1.15</f>
        <v>433.54999999999995</v>
      </c>
      <c r="H222" s="53" t="s">
        <v>1241</v>
      </c>
      <c r="I222" s="54" t="s">
        <v>1234</v>
      </c>
      <c r="J222" s="52">
        <v>154004</v>
      </c>
      <c r="K222" s="15" t="s">
        <v>1242</v>
      </c>
      <c r="L222" s="15">
        <v>91211</v>
      </c>
      <c r="M222" s="30">
        <f>VLOOKUP(L222,zdroj_vykony!$A$1:$E$1258,5,FALSE)</f>
        <v>190</v>
      </c>
      <c r="N222" s="16">
        <f>M222*'sazba bodu'!$B$3</f>
        <v>190</v>
      </c>
      <c r="O222" s="55"/>
      <c r="P222" s="15"/>
      <c r="Q222" s="15"/>
      <c r="R222" s="15"/>
      <c r="S222" s="15"/>
      <c r="T222" s="15"/>
      <c r="U222" s="15"/>
      <c r="V222" s="15"/>
      <c r="W222" s="15"/>
      <c r="X222" s="15"/>
      <c r="Y222" s="15"/>
      <c r="Z222" s="15"/>
    </row>
    <row r="223" spans="1:26" ht="15.75" customHeight="1" x14ac:dyDescent="0.25">
      <c r="A223" s="52">
        <v>171</v>
      </c>
      <c r="B223" s="52" t="s">
        <v>705</v>
      </c>
      <c r="C223" s="52" t="s">
        <v>697</v>
      </c>
      <c r="D223" s="52">
        <v>222</v>
      </c>
      <c r="E223" s="15"/>
      <c r="F223" s="16"/>
      <c r="G223" s="16"/>
      <c r="H223" s="53" t="s">
        <v>1243</v>
      </c>
      <c r="I223" s="54" t="s">
        <v>1234</v>
      </c>
      <c r="J223" s="52">
        <v>154005</v>
      </c>
      <c r="K223" s="15" t="s">
        <v>1244</v>
      </c>
      <c r="L223" s="15">
        <v>91199</v>
      </c>
      <c r="M223" s="30">
        <f>VLOOKUP(L223,zdroj_vykony!$A$1:$E$1258,5,FALSE)</f>
        <v>187</v>
      </c>
      <c r="N223" s="16">
        <f>M223*'sazba bodu'!$B$3</f>
        <v>187</v>
      </c>
      <c r="O223" s="55"/>
      <c r="P223" s="15"/>
      <c r="Q223" s="15"/>
      <c r="R223" s="15"/>
      <c r="S223" s="15"/>
      <c r="T223" s="15"/>
      <c r="U223" s="15"/>
      <c r="V223" s="15"/>
      <c r="W223" s="15"/>
      <c r="X223" s="15"/>
      <c r="Y223" s="15"/>
      <c r="Z223" s="15"/>
    </row>
    <row r="224" spans="1:26" ht="15.75" customHeight="1" x14ac:dyDescent="0.25">
      <c r="A224" s="52">
        <v>174</v>
      </c>
      <c r="B224" s="52" t="s">
        <v>705</v>
      </c>
      <c r="C224" s="52" t="s">
        <v>697</v>
      </c>
      <c r="D224" s="52">
        <v>223</v>
      </c>
      <c r="E224" s="73" t="s">
        <v>1245</v>
      </c>
      <c r="F224" s="16">
        <f>SUM(N224:N225)</f>
        <v>377</v>
      </c>
      <c r="G224" s="16">
        <f>F224*1.15</f>
        <v>433.54999999999995</v>
      </c>
      <c r="H224" s="53" t="s">
        <v>1246</v>
      </c>
      <c r="I224" s="54" t="s">
        <v>1234</v>
      </c>
      <c r="J224" s="6">
        <v>154006</v>
      </c>
      <c r="K224" s="15" t="s">
        <v>1247</v>
      </c>
      <c r="L224" s="15">
        <v>91211</v>
      </c>
      <c r="M224" s="30">
        <f>VLOOKUP(L224,zdroj_vykony!$A$1:$E$1258,5,FALSE)</f>
        <v>190</v>
      </c>
      <c r="N224" s="16">
        <f>M224*'sazba bodu'!$B$3</f>
        <v>190</v>
      </c>
      <c r="O224" s="55"/>
      <c r="P224" s="15"/>
      <c r="Q224" s="15"/>
      <c r="R224" s="15"/>
      <c r="S224" s="15"/>
      <c r="T224" s="15"/>
      <c r="U224" s="15"/>
      <c r="V224" s="15"/>
      <c r="W224" s="15"/>
      <c r="X224" s="15"/>
      <c r="Y224" s="15"/>
      <c r="Z224" s="15"/>
    </row>
    <row r="225" spans="1:26" ht="15.75" customHeight="1" x14ac:dyDescent="0.25">
      <c r="A225" s="52">
        <v>173</v>
      </c>
      <c r="B225" s="52" t="s">
        <v>705</v>
      </c>
      <c r="C225" s="52" t="s">
        <v>697</v>
      </c>
      <c r="D225" s="52">
        <v>224</v>
      </c>
      <c r="E225" s="15"/>
      <c r="F225" s="16"/>
      <c r="G225" s="16"/>
      <c r="H225" s="53" t="s">
        <v>1248</v>
      </c>
      <c r="I225" s="54" t="s">
        <v>1234</v>
      </c>
      <c r="J225" s="52">
        <v>154007</v>
      </c>
      <c r="K225" s="15" t="s">
        <v>1249</v>
      </c>
      <c r="L225" s="15">
        <v>91199</v>
      </c>
      <c r="M225" s="30">
        <f>VLOOKUP(L225,zdroj_vykony!$A$1:$E$1258,5,FALSE)</f>
        <v>187</v>
      </c>
      <c r="N225" s="16">
        <f>M225*'sazba bodu'!$B$3</f>
        <v>187</v>
      </c>
      <c r="O225" s="55"/>
      <c r="P225" s="15"/>
      <c r="Q225" s="15"/>
      <c r="R225" s="15"/>
      <c r="S225" s="15"/>
      <c r="T225" s="15"/>
      <c r="U225" s="15"/>
      <c r="V225" s="15"/>
      <c r="W225" s="15"/>
      <c r="X225" s="15"/>
      <c r="Y225" s="15"/>
      <c r="Z225" s="15"/>
    </row>
    <row r="226" spans="1:26" ht="15.75" customHeight="1" x14ac:dyDescent="0.25">
      <c r="A226" s="52">
        <v>176</v>
      </c>
      <c r="B226" s="52" t="s">
        <v>705</v>
      </c>
      <c r="C226" s="52" t="s">
        <v>697</v>
      </c>
      <c r="D226" s="52">
        <v>225</v>
      </c>
      <c r="E226" s="73" t="s">
        <v>1250</v>
      </c>
      <c r="F226" s="16">
        <f>SUM(N226:N227)</f>
        <v>377</v>
      </c>
      <c r="G226" s="16">
        <f>F226*1.15</f>
        <v>433.54999999999995</v>
      </c>
      <c r="H226" s="53" t="s">
        <v>1251</v>
      </c>
      <c r="I226" s="54" t="s">
        <v>1234</v>
      </c>
      <c r="J226" s="52">
        <v>154008</v>
      </c>
      <c r="K226" s="15" t="s">
        <v>1252</v>
      </c>
      <c r="L226" s="15">
        <v>91211</v>
      </c>
      <c r="M226" s="30">
        <f>VLOOKUP(L226,zdroj_vykony!$A$1:$E$1258,5,FALSE)</f>
        <v>190</v>
      </c>
      <c r="N226" s="16">
        <f>M226*'sazba bodu'!$B$3</f>
        <v>190</v>
      </c>
      <c r="O226" s="55"/>
      <c r="P226" s="15"/>
      <c r="Q226" s="15"/>
      <c r="R226" s="15"/>
      <c r="S226" s="15"/>
      <c r="T226" s="15"/>
      <c r="U226" s="15"/>
      <c r="V226" s="15"/>
      <c r="W226" s="15"/>
      <c r="X226" s="15"/>
      <c r="Y226" s="15"/>
      <c r="Z226" s="15"/>
    </row>
    <row r="227" spans="1:26" ht="15.75" customHeight="1" x14ac:dyDescent="0.25">
      <c r="A227" s="52">
        <v>175</v>
      </c>
      <c r="B227" s="52" t="s">
        <v>705</v>
      </c>
      <c r="C227" s="52" t="s">
        <v>697</v>
      </c>
      <c r="D227" s="52">
        <v>226</v>
      </c>
      <c r="E227" s="15"/>
      <c r="F227" s="16"/>
      <c r="G227" s="16"/>
      <c r="H227" s="53" t="s">
        <v>1253</v>
      </c>
      <c r="I227" s="54" t="s">
        <v>1234</v>
      </c>
      <c r="J227" s="52">
        <v>154009</v>
      </c>
      <c r="K227" s="15" t="s">
        <v>1254</v>
      </c>
      <c r="L227" s="15">
        <v>91199</v>
      </c>
      <c r="M227" s="30">
        <f>VLOOKUP(L227,zdroj_vykony!$A$1:$E$1258,5,FALSE)</f>
        <v>187</v>
      </c>
      <c r="N227" s="16">
        <f>M227*'sazba bodu'!$B$3</f>
        <v>187</v>
      </c>
      <c r="O227" s="55"/>
      <c r="P227" s="15"/>
      <c r="Q227" s="15"/>
      <c r="R227" s="15"/>
      <c r="S227" s="15"/>
      <c r="T227" s="15"/>
      <c r="U227" s="15"/>
      <c r="V227" s="15"/>
      <c r="W227" s="15"/>
      <c r="X227" s="15"/>
      <c r="Y227" s="15"/>
      <c r="Z227" s="15"/>
    </row>
    <row r="228" spans="1:26" ht="15.75" customHeight="1" x14ac:dyDescent="0.25">
      <c r="A228" s="52">
        <v>178</v>
      </c>
      <c r="B228" s="52" t="s">
        <v>705</v>
      </c>
      <c r="C228" s="52" t="s">
        <v>697</v>
      </c>
      <c r="D228" s="52">
        <v>227</v>
      </c>
      <c r="E228" s="15" t="s">
        <v>1255</v>
      </c>
      <c r="F228" s="16">
        <f>SUM(N228:N229)</f>
        <v>377</v>
      </c>
      <c r="G228" s="16">
        <f>F228*1.15</f>
        <v>433.54999999999995</v>
      </c>
      <c r="H228" s="53" t="s">
        <v>1256</v>
      </c>
      <c r="I228" s="54" t="s">
        <v>1234</v>
      </c>
      <c r="J228" s="52">
        <v>154010</v>
      </c>
      <c r="K228" s="15" t="s">
        <v>1257</v>
      </c>
      <c r="L228" s="15">
        <v>91211</v>
      </c>
      <c r="M228" s="30">
        <f>VLOOKUP(L228,zdroj_vykony!$A$1:$E$1258,5,FALSE)</f>
        <v>190</v>
      </c>
      <c r="N228" s="16">
        <f>M228*'sazba bodu'!$B$3</f>
        <v>190</v>
      </c>
      <c r="O228" s="55"/>
      <c r="P228" s="15"/>
      <c r="Q228" s="15"/>
      <c r="R228" s="15"/>
      <c r="S228" s="15"/>
      <c r="T228" s="15"/>
      <c r="U228" s="15"/>
      <c r="V228" s="15"/>
      <c r="W228" s="15"/>
      <c r="X228" s="15"/>
      <c r="Y228" s="15"/>
      <c r="Z228" s="15"/>
    </row>
    <row r="229" spans="1:26" ht="15.75" customHeight="1" x14ac:dyDescent="0.25">
      <c r="A229" s="52">
        <v>177</v>
      </c>
      <c r="B229" s="52" t="s">
        <v>705</v>
      </c>
      <c r="C229" s="52" t="s">
        <v>697</v>
      </c>
      <c r="D229" s="52">
        <v>228</v>
      </c>
      <c r="E229" s="15"/>
      <c r="F229" s="16"/>
      <c r="G229" s="16"/>
      <c r="H229" s="53" t="s">
        <v>1258</v>
      </c>
      <c r="I229" s="54" t="s">
        <v>1234</v>
      </c>
      <c r="J229" s="52">
        <v>154011</v>
      </c>
      <c r="K229" s="15" t="s">
        <v>1259</v>
      </c>
      <c r="L229" s="15">
        <v>91199</v>
      </c>
      <c r="M229" s="30">
        <f>VLOOKUP(L229,zdroj_vykony!$A$1:$E$1258,5,FALSE)</f>
        <v>187</v>
      </c>
      <c r="N229" s="16">
        <f>M229*'sazba bodu'!$B$3</f>
        <v>187</v>
      </c>
      <c r="O229" s="55"/>
      <c r="P229" s="15"/>
      <c r="Q229" s="15"/>
      <c r="R229" s="15"/>
      <c r="S229" s="15"/>
      <c r="T229" s="15"/>
      <c r="U229" s="15"/>
      <c r="V229" s="15"/>
      <c r="W229" s="15"/>
      <c r="X229" s="15"/>
      <c r="Y229" s="15"/>
      <c r="Z229" s="15"/>
    </row>
    <row r="230" spans="1:26" ht="15.75" customHeight="1" x14ac:dyDescent="0.25">
      <c r="A230" s="52">
        <v>182</v>
      </c>
      <c r="B230" s="52" t="s">
        <v>705</v>
      </c>
      <c r="C230" s="52" t="s">
        <v>697</v>
      </c>
      <c r="D230" s="52">
        <v>229</v>
      </c>
      <c r="E230" s="15" t="s">
        <v>1260</v>
      </c>
      <c r="F230" s="16">
        <f>SUM(N230:N231)</f>
        <v>377</v>
      </c>
      <c r="G230" s="16">
        <f>F230*1.15</f>
        <v>433.54999999999995</v>
      </c>
      <c r="H230" s="53" t="s">
        <v>1261</v>
      </c>
      <c r="I230" s="54" t="s">
        <v>1234</v>
      </c>
      <c r="J230" s="52">
        <v>154012</v>
      </c>
      <c r="K230" s="15" t="s">
        <v>1262</v>
      </c>
      <c r="L230" s="15">
        <v>91211</v>
      </c>
      <c r="M230" s="30">
        <f>VLOOKUP(L230,zdroj_vykony!$A$1:$E$1258,5,FALSE)</f>
        <v>190</v>
      </c>
      <c r="N230" s="16">
        <f>M230*'sazba bodu'!$B$3</f>
        <v>190</v>
      </c>
      <c r="O230" s="55"/>
      <c r="P230" s="15"/>
      <c r="Q230" s="15"/>
      <c r="R230" s="15"/>
      <c r="S230" s="15"/>
      <c r="T230" s="15"/>
      <c r="U230" s="15"/>
      <c r="V230" s="15"/>
      <c r="W230" s="15"/>
      <c r="X230" s="15"/>
      <c r="Y230" s="15"/>
      <c r="Z230" s="15"/>
    </row>
    <row r="231" spans="1:26" ht="15.75" customHeight="1" x14ac:dyDescent="0.25">
      <c r="A231" s="52">
        <v>181</v>
      </c>
      <c r="B231" s="52" t="s">
        <v>705</v>
      </c>
      <c r="C231" s="52" t="s">
        <v>697</v>
      </c>
      <c r="D231" s="52">
        <v>230</v>
      </c>
      <c r="E231" s="15"/>
      <c r="F231" s="16"/>
      <c r="G231" s="16"/>
      <c r="H231" s="53" t="s">
        <v>1263</v>
      </c>
      <c r="I231" s="54" t="s">
        <v>1234</v>
      </c>
      <c r="J231" s="6">
        <v>154013</v>
      </c>
      <c r="K231" s="15" t="s">
        <v>1264</v>
      </c>
      <c r="L231" s="15">
        <v>91199</v>
      </c>
      <c r="M231" s="30">
        <f>VLOOKUP(L231,zdroj_vykony!$A$1:$E$1258,5,FALSE)</f>
        <v>187</v>
      </c>
      <c r="N231" s="16">
        <f>M231*'sazba bodu'!$B$3</f>
        <v>187</v>
      </c>
      <c r="O231" s="55"/>
      <c r="P231" s="15"/>
      <c r="Q231" s="15"/>
      <c r="R231" s="15"/>
      <c r="S231" s="15"/>
      <c r="T231" s="15"/>
      <c r="U231" s="15"/>
      <c r="V231" s="15"/>
      <c r="W231" s="15"/>
      <c r="X231" s="15"/>
      <c r="Y231" s="15"/>
      <c r="Z231" s="15"/>
    </row>
    <row r="232" spans="1:26" ht="15.75" customHeight="1" x14ac:dyDescent="0.25">
      <c r="A232" s="52">
        <v>237</v>
      </c>
      <c r="B232" s="6" t="s">
        <v>705</v>
      </c>
      <c r="C232" s="6" t="s">
        <v>697</v>
      </c>
      <c r="D232" s="52">
        <v>231</v>
      </c>
      <c r="E232" s="15" t="s">
        <v>1265</v>
      </c>
      <c r="F232" s="16">
        <v>2122</v>
      </c>
      <c r="G232" s="16">
        <f t="shared" ref="G232:G234" si="24">F232*1.15</f>
        <v>2440.2999999999997</v>
      </c>
      <c r="H232" s="53"/>
      <c r="I232" s="54" t="s">
        <v>1234</v>
      </c>
      <c r="J232" s="52">
        <v>154014</v>
      </c>
      <c r="K232" s="15" t="s">
        <v>1266</v>
      </c>
      <c r="L232" s="56">
        <v>91399</v>
      </c>
      <c r="M232" s="18">
        <f>VLOOKUP(L232,zdroj_vykony!$A$1:$E$1265,5,FALSE)</f>
        <v>2122</v>
      </c>
      <c r="N232" s="16">
        <f>M232*'sazba bodu'!$B$2</f>
        <v>2122</v>
      </c>
      <c r="O232" s="57"/>
      <c r="P232" s="15"/>
      <c r="Q232" s="15"/>
      <c r="R232" s="15"/>
      <c r="S232" s="15"/>
      <c r="T232" s="15"/>
      <c r="U232" s="15"/>
      <c r="V232" s="15"/>
      <c r="W232" s="15"/>
      <c r="X232" s="15"/>
      <c r="Y232" s="15"/>
      <c r="Z232" s="15"/>
    </row>
    <row r="233" spans="1:26" ht="15.75" customHeight="1" x14ac:dyDescent="0.25">
      <c r="A233" s="52"/>
      <c r="B233" s="6"/>
      <c r="C233" s="6"/>
      <c r="D233" s="52">
        <v>232</v>
      </c>
      <c r="E233" s="15" t="s">
        <v>1267</v>
      </c>
      <c r="F233" s="16">
        <v>694</v>
      </c>
      <c r="G233" s="16">
        <f t="shared" si="24"/>
        <v>798.09999999999991</v>
      </c>
      <c r="H233" s="53"/>
      <c r="I233" s="54" t="s">
        <v>1268</v>
      </c>
      <c r="J233" s="52"/>
      <c r="K233" s="15"/>
      <c r="L233" s="56"/>
      <c r="M233" s="15"/>
      <c r="N233" s="16">
        <v>694</v>
      </c>
      <c r="O233" s="57"/>
      <c r="P233" s="15"/>
      <c r="Q233" s="15"/>
      <c r="R233" s="15"/>
      <c r="S233" s="15"/>
      <c r="T233" s="15"/>
      <c r="U233" s="15"/>
      <c r="V233" s="15"/>
      <c r="W233" s="15"/>
      <c r="X233" s="15"/>
      <c r="Y233" s="15"/>
      <c r="Z233" s="15"/>
    </row>
    <row r="234" spans="1:26" ht="15.75" customHeight="1" x14ac:dyDescent="0.25">
      <c r="A234" s="52">
        <v>197</v>
      </c>
      <c r="B234" s="52" t="s">
        <v>705</v>
      </c>
      <c r="C234" s="52" t="s">
        <v>697</v>
      </c>
      <c r="D234" s="52">
        <v>233</v>
      </c>
      <c r="E234" s="59" t="s">
        <v>1269</v>
      </c>
      <c r="F234" s="60">
        <f>SUM(N234:N235)</f>
        <v>1650</v>
      </c>
      <c r="G234" s="16">
        <f t="shared" si="24"/>
        <v>1897.4999999999998</v>
      </c>
      <c r="H234" s="61" t="s">
        <v>1270</v>
      </c>
      <c r="I234" s="54" t="s">
        <v>1268</v>
      </c>
      <c r="J234" s="52">
        <v>141001</v>
      </c>
      <c r="K234" s="59" t="s">
        <v>1271</v>
      </c>
      <c r="L234" s="15">
        <v>82135</v>
      </c>
      <c r="M234" s="18">
        <f>VLOOKUP(L234,zdroj_vykony!$A$1:$E$1265,5,FALSE)</f>
        <v>825</v>
      </c>
      <c r="N234" s="16">
        <f>M234*'sazba bodu'!$B$2</f>
        <v>825</v>
      </c>
      <c r="O234" s="55"/>
      <c r="P234" s="15"/>
      <c r="Q234" s="15"/>
      <c r="R234" s="15"/>
      <c r="S234" s="15"/>
      <c r="T234" s="15"/>
      <c r="U234" s="15"/>
      <c r="V234" s="15"/>
      <c r="W234" s="15"/>
      <c r="X234" s="15"/>
      <c r="Y234" s="15"/>
      <c r="Z234" s="15"/>
    </row>
    <row r="235" spans="1:26" ht="15.75" customHeight="1" x14ac:dyDescent="0.25">
      <c r="A235" s="52">
        <v>198</v>
      </c>
      <c r="B235" s="52" t="s">
        <v>705</v>
      </c>
      <c r="C235" s="52" t="s">
        <v>697</v>
      </c>
      <c r="D235" s="52">
        <v>234</v>
      </c>
      <c r="E235" s="59"/>
      <c r="F235" s="74"/>
      <c r="G235" s="16"/>
      <c r="H235" s="61" t="s">
        <v>1272</v>
      </c>
      <c r="I235" s="54" t="s">
        <v>1268</v>
      </c>
      <c r="J235" s="52">
        <v>141002</v>
      </c>
      <c r="K235" s="59" t="s">
        <v>1273</v>
      </c>
      <c r="L235" s="15">
        <v>82135</v>
      </c>
      <c r="M235" s="18">
        <f>VLOOKUP(L235,zdroj_vykony!$A$1:$E$1265,5,FALSE)</f>
        <v>825</v>
      </c>
      <c r="N235" s="16">
        <f>M235*'sazba bodu'!$B$2</f>
        <v>825</v>
      </c>
      <c r="O235" s="55"/>
      <c r="P235" s="15"/>
      <c r="Q235" s="15"/>
      <c r="R235" s="15"/>
      <c r="S235" s="15"/>
      <c r="T235" s="15"/>
      <c r="U235" s="15"/>
      <c r="V235" s="15"/>
      <c r="W235" s="15"/>
      <c r="X235" s="15"/>
      <c r="Y235" s="15"/>
      <c r="Z235" s="15"/>
    </row>
    <row r="236" spans="1:26" ht="15.75" customHeight="1" x14ac:dyDescent="0.25">
      <c r="A236" s="52">
        <v>207</v>
      </c>
      <c r="B236" s="52" t="s">
        <v>705</v>
      </c>
      <c r="C236" s="6" t="s">
        <v>697</v>
      </c>
      <c r="D236" s="52">
        <v>235</v>
      </c>
      <c r="E236" s="15" t="s">
        <v>1274</v>
      </c>
      <c r="F236" s="16">
        <v>131</v>
      </c>
      <c r="G236" s="16">
        <f t="shared" ref="G236:G274" si="25">F236*1.15</f>
        <v>150.64999999999998</v>
      </c>
      <c r="H236" s="53"/>
      <c r="I236" s="54" t="s">
        <v>1275</v>
      </c>
      <c r="J236" s="52">
        <v>131001</v>
      </c>
      <c r="K236" s="15" t="s">
        <v>1276</v>
      </c>
      <c r="L236" s="56">
        <v>82139</v>
      </c>
      <c r="M236" s="18">
        <f>VLOOKUP(L236,zdroj_vykony!$A$1:$E$1265,5,FALSE)</f>
        <v>131</v>
      </c>
      <c r="N236" s="16">
        <f>M236*'sazba bodu'!$B$2</f>
        <v>131</v>
      </c>
      <c r="O236" s="57"/>
      <c r="P236" s="15"/>
      <c r="Q236" s="15"/>
      <c r="R236" s="15"/>
      <c r="S236" s="15"/>
      <c r="T236" s="15"/>
      <c r="U236" s="15"/>
      <c r="V236" s="15"/>
      <c r="W236" s="15"/>
      <c r="X236" s="15"/>
      <c r="Y236" s="15"/>
      <c r="Z236" s="15"/>
    </row>
    <row r="237" spans="1:26" ht="15.75" customHeight="1" x14ac:dyDescent="0.25">
      <c r="A237" s="52">
        <v>231</v>
      </c>
      <c r="B237" s="6" t="s">
        <v>705</v>
      </c>
      <c r="C237" s="6" t="s">
        <v>697</v>
      </c>
      <c r="D237" s="52">
        <v>236</v>
      </c>
      <c r="E237" s="15" t="s">
        <v>1277</v>
      </c>
      <c r="F237" s="16">
        <v>34</v>
      </c>
      <c r="G237" s="16">
        <f t="shared" si="25"/>
        <v>39.099999999999994</v>
      </c>
      <c r="H237" s="53"/>
      <c r="I237" s="54" t="s">
        <v>1275</v>
      </c>
      <c r="J237" s="52">
        <v>131002</v>
      </c>
      <c r="K237" s="15" t="s">
        <v>1278</v>
      </c>
      <c r="L237" s="56">
        <v>82111</v>
      </c>
      <c r="M237" s="18">
        <f>VLOOKUP(L237,zdroj_vykony!$A$1:$E$1265,5,FALSE)</f>
        <v>34</v>
      </c>
      <c r="N237" s="16">
        <f>M237*'sazba bodu'!$B$2</f>
        <v>34</v>
      </c>
      <c r="O237" s="57"/>
      <c r="P237" s="15"/>
      <c r="Q237" s="15"/>
      <c r="R237" s="15"/>
      <c r="S237" s="15"/>
      <c r="T237" s="15"/>
      <c r="U237" s="15"/>
      <c r="V237" s="15"/>
      <c r="W237" s="15"/>
      <c r="X237" s="15"/>
      <c r="Y237" s="15"/>
      <c r="Z237" s="15"/>
    </row>
    <row r="238" spans="1:26" ht="15.75" customHeight="1" x14ac:dyDescent="0.25">
      <c r="A238" s="52">
        <v>194</v>
      </c>
      <c r="B238" s="52" t="s">
        <v>705</v>
      </c>
      <c r="C238" s="52" t="s">
        <v>697</v>
      </c>
      <c r="D238" s="52">
        <v>237</v>
      </c>
      <c r="E238" s="15" t="s">
        <v>1279</v>
      </c>
      <c r="F238" s="16">
        <v>350</v>
      </c>
      <c r="G238" s="16">
        <f t="shared" si="25"/>
        <v>402.49999999999994</v>
      </c>
      <c r="H238" s="53"/>
      <c r="I238" s="54" t="s">
        <v>1280</v>
      </c>
      <c r="J238" s="52">
        <v>143003</v>
      </c>
      <c r="K238" s="15" t="s">
        <v>1281</v>
      </c>
      <c r="L238" s="15">
        <v>91317</v>
      </c>
      <c r="M238" s="30">
        <f>VLOOKUP(L238,zdroj_vykony!$A$1:$E$1258,5,FALSE)</f>
        <v>350</v>
      </c>
      <c r="N238" s="16">
        <f>M238*'sazba bodu'!$B$3</f>
        <v>350</v>
      </c>
      <c r="O238" s="55"/>
      <c r="P238" s="15"/>
      <c r="Q238" s="15"/>
      <c r="R238" s="15"/>
      <c r="S238" s="15"/>
      <c r="T238" s="15"/>
      <c r="U238" s="15"/>
      <c r="V238" s="15"/>
      <c r="W238" s="15"/>
      <c r="X238" s="15"/>
      <c r="Y238" s="15"/>
      <c r="Z238" s="15"/>
    </row>
    <row r="239" spans="1:26" ht="15.75" customHeight="1" x14ac:dyDescent="0.25">
      <c r="A239" s="52">
        <v>216</v>
      </c>
      <c r="B239" s="6" t="s">
        <v>705</v>
      </c>
      <c r="C239" s="6" t="s">
        <v>697</v>
      </c>
      <c r="D239" s="52">
        <v>238</v>
      </c>
      <c r="E239" s="15" t="s">
        <v>1282</v>
      </c>
      <c r="F239" s="16">
        <v>350</v>
      </c>
      <c r="G239" s="16">
        <f t="shared" si="25"/>
        <v>402.49999999999994</v>
      </c>
      <c r="H239" s="53"/>
      <c r="I239" s="54" t="s">
        <v>1280</v>
      </c>
      <c r="J239" s="52">
        <v>143004</v>
      </c>
      <c r="K239" s="15" t="s">
        <v>1283</v>
      </c>
      <c r="L239" s="56">
        <v>91317</v>
      </c>
      <c r="M239" s="18">
        <f>VLOOKUP(L239,zdroj_vykony!$A$1:$E$1265,5,FALSE)</f>
        <v>350</v>
      </c>
      <c r="N239" s="16">
        <f>M239*'sazba bodu'!$B$2</f>
        <v>350</v>
      </c>
      <c r="O239" s="57"/>
      <c r="P239" s="15"/>
      <c r="Q239" s="15"/>
      <c r="R239" s="15"/>
      <c r="S239" s="15"/>
      <c r="T239" s="15"/>
      <c r="U239" s="15"/>
      <c r="V239" s="15"/>
      <c r="W239" s="15"/>
      <c r="X239" s="15"/>
      <c r="Y239" s="15"/>
      <c r="Z239" s="15"/>
    </row>
    <row r="240" spans="1:26" ht="15.75" customHeight="1" x14ac:dyDescent="0.25">
      <c r="A240" s="52">
        <v>217</v>
      </c>
      <c r="B240" s="6" t="s">
        <v>705</v>
      </c>
      <c r="C240" s="6" t="s">
        <v>697</v>
      </c>
      <c r="D240" s="52">
        <v>239</v>
      </c>
      <c r="E240" s="15" t="s">
        <v>1284</v>
      </c>
      <c r="F240" s="16">
        <v>1499</v>
      </c>
      <c r="G240" s="16">
        <f t="shared" si="25"/>
        <v>1723.85</v>
      </c>
      <c r="H240" s="53"/>
      <c r="I240" s="54" t="s">
        <v>1280</v>
      </c>
      <c r="J240" s="52">
        <v>143002</v>
      </c>
      <c r="K240" s="15" t="s">
        <v>1285</v>
      </c>
      <c r="L240" s="56">
        <v>91411</v>
      </c>
      <c r="M240" s="18">
        <f>VLOOKUP(L240,zdroj_vykony!$A$1:$E$1265,5,FALSE)</f>
        <v>1499</v>
      </c>
      <c r="N240" s="16">
        <f>M240*'sazba bodu'!$B$2</f>
        <v>1499</v>
      </c>
      <c r="O240" s="57"/>
      <c r="P240" s="15"/>
      <c r="Q240" s="15"/>
      <c r="R240" s="15"/>
      <c r="S240" s="15"/>
      <c r="T240" s="15"/>
      <c r="U240" s="15"/>
      <c r="V240" s="15"/>
      <c r="W240" s="15"/>
      <c r="X240" s="15"/>
      <c r="Y240" s="15"/>
      <c r="Z240" s="15"/>
    </row>
    <row r="241" spans="1:26" ht="15.75" customHeight="1" x14ac:dyDescent="0.25">
      <c r="A241" s="52">
        <v>219</v>
      </c>
      <c r="B241" s="6" t="s">
        <v>705</v>
      </c>
      <c r="C241" s="6" t="s">
        <v>697</v>
      </c>
      <c r="D241" s="52">
        <v>240</v>
      </c>
      <c r="E241" s="15" t="s">
        <v>1286</v>
      </c>
      <c r="F241" s="16">
        <v>312</v>
      </c>
      <c r="G241" s="16">
        <f t="shared" si="25"/>
        <v>358.79999999999995</v>
      </c>
      <c r="H241" s="53"/>
      <c r="I241" s="54" t="s">
        <v>1280</v>
      </c>
      <c r="J241" s="52">
        <v>143014</v>
      </c>
      <c r="K241" s="15" t="s">
        <v>1287</v>
      </c>
      <c r="L241" s="56">
        <v>91567</v>
      </c>
      <c r="M241" s="18">
        <f>VLOOKUP(L241,zdroj_vykony!$A$1:$E$1265,5,FALSE)</f>
        <v>312</v>
      </c>
      <c r="N241" s="16">
        <f>M241*'sazba bodu'!$B$2</f>
        <v>312</v>
      </c>
      <c r="O241" s="57"/>
      <c r="P241" s="15"/>
      <c r="Q241" s="15"/>
      <c r="R241" s="15"/>
      <c r="S241" s="15"/>
      <c r="T241" s="15"/>
      <c r="U241" s="15"/>
      <c r="V241" s="15"/>
      <c r="W241" s="15"/>
      <c r="X241" s="15"/>
      <c r="Y241" s="15"/>
      <c r="Z241" s="15"/>
    </row>
    <row r="242" spans="1:26" ht="15.75" customHeight="1" x14ac:dyDescent="0.25">
      <c r="A242" s="52">
        <v>223</v>
      </c>
      <c r="B242" s="6" t="s">
        <v>705</v>
      </c>
      <c r="C242" s="6" t="s">
        <v>697</v>
      </c>
      <c r="D242" s="52">
        <v>241</v>
      </c>
      <c r="E242" s="15" t="s">
        <v>1288</v>
      </c>
      <c r="F242" s="16">
        <v>508</v>
      </c>
      <c r="G242" s="16">
        <f t="shared" si="25"/>
        <v>584.19999999999993</v>
      </c>
      <c r="H242" s="53"/>
      <c r="I242" s="54" t="s">
        <v>1280</v>
      </c>
      <c r="J242" s="52">
        <v>143011</v>
      </c>
      <c r="K242" s="15" t="s">
        <v>1289</v>
      </c>
      <c r="L242" s="56">
        <v>91313</v>
      </c>
      <c r="M242" s="18">
        <f>VLOOKUP(L242,zdroj_vykony!$A$1:$E$1265,5,FALSE)</f>
        <v>508</v>
      </c>
      <c r="N242" s="16">
        <f>M242*'sazba bodu'!$B$2</f>
        <v>508</v>
      </c>
      <c r="O242" s="57"/>
      <c r="P242" s="15"/>
      <c r="Q242" s="15"/>
      <c r="R242" s="15"/>
      <c r="S242" s="15"/>
      <c r="T242" s="15"/>
      <c r="U242" s="15"/>
      <c r="V242" s="15"/>
      <c r="W242" s="15"/>
      <c r="X242" s="15"/>
      <c r="Y242" s="15"/>
      <c r="Z242" s="15"/>
    </row>
    <row r="243" spans="1:26" ht="15.75" customHeight="1" x14ac:dyDescent="0.25">
      <c r="A243" s="52">
        <v>228</v>
      </c>
      <c r="B243" s="6" t="s">
        <v>705</v>
      </c>
      <c r="C243" s="6" t="s">
        <v>697</v>
      </c>
      <c r="D243" s="52">
        <v>242</v>
      </c>
      <c r="E243" s="15" t="s">
        <v>1290</v>
      </c>
      <c r="F243" s="16">
        <v>691</v>
      </c>
      <c r="G243" s="16">
        <f t="shared" si="25"/>
        <v>794.65</v>
      </c>
      <c r="H243" s="53"/>
      <c r="I243" s="54" t="s">
        <v>1280</v>
      </c>
      <c r="J243" s="52">
        <v>143013</v>
      </c>
      <c r="K243" s="15" t="s">
        <v>1291</v>
      </c>
      <c r="L243" s="56">
        <v>91259</v>
      </c>
      <c r="M243" s="18">
        <f>VLOOKUP(L243,zdroj_vykony!$A$1:$E$1265,5,FALSE)</f>
        <v>691</v>
      </c>
      <c r="N243" s="16">
        <f>M243*'sazba bodu'!$B$2</f>
        <v>691</v>
      </c>
      <c r="O243" s="57"/>
      <c r="P243" s="15"/>
      <c r="Q243" s="15"/>
      <c r="R243" s="15"/>
      <c r="S243" s="15"/>
      <c r="T243" s="15"/>
      <c r="U243" s="15"/>
      <c r="V243" s="15"/>
      <c r="W243" s="15"/>
      <c r="X243" s="15"/>
      <c r="Y243" s="15"/>
      <c r="Z243" s="15"/>
    </row>
    <row r="244" spans="1:26" ht="15.75" customHeight="1" x14ac:dyDescent="0.25">
      <c r="A244" s="52">
        <v>232</v>
      </c>
      <c r="B244" s="6" t="s">
        <v>705</v>
      </c>
      <c r="C244" s="6" t="s">
        <v>697</v>
      </c>
      <c r="D244" s="52">
        <v>243</v>
      </c>
      <c r="E244" s="15" t="s">
        <v>1292</v>
      </c>
      <c r="F244" s="16">
        <v>312</v>
      </c>
      <c r="G244" s="16">
        <f t="shared" si="25"/>
        <v>358.79999999999995</v>
      </c>
      <c r="H244" s="53"/>
      <c r="I244" s="54" t="s">
        <v>1280</v>
      </c>
      <c r="J244" s="52">
        <v>143009</v>
      </c>
      <c r="K244" s="15" t="s">
        <v>1293</v>
      </c>
      <c r="L244" s="56">
        <v>91567</v>
      </c>
      <c r="M244" s="18">
        <f>VLOOKUP(L244,zdroj_vykony!$A$1:$E$1265,5,FALSE)</f>
        <v>312</v>
      </c>
      <c r="N244" s="16">
        <f>M244*'sazba bodu'!$B$2</f>
        <v>312</v>
      </c>
      <c r="O244" s="57"/>
      <c r="P244" s="15"/>
      <c r="Q244" s="15"/>
      <c r="R244" s="15"/>
      <c r="S244" s="15"/>
      <c r="T244" s="15"/>
      <c r="U244" s="15"/>
      <c r="V244" s="15"/>
      <c r="W244" s="15"/>
      <c r="X244" s="15"/>
      <c r="Y244" s="15"/>
      <c r="Z244" s="15"/>
    </row>
    <row r="245" spans="1:26" ht="15.75" customHeight="1" x14ac:dyDescent="0.25">
      <c r="A245" s="52">
        <v>233</v>
      </c>
      <c r="B245" s="6" t="s">
        <v>705</v>
      </c>
      <c r="C245" s="6" t="s">
        <v>697</v>
      </c>
      <c r="D245" s="52">
        <v>244</v>
      </c>
      <c r="E245" s="15" t="s">
        <v>1294</v>
      </c>
      <c r="F245" s="16">
        <v>655</v>
      </c>
      <c r="G245" s="16">
        <f t="shared" si="25"/>
        <v>753.24999999999989</v>
      </c>
      <c r="H245" s="53"/>
      <c r="I245" s="54" t="s">
        <v>1280</v>
      </c>
      <c r="J245" s="52">
        <v>143006</v>
      </c>
      <c r="K245" s="15" t="s">
        <v>1295</v>
      </c>
      <c r="L245" s="56">
        <v>91265</v>
      </c>
      <c r="M245" s="18">
        <f>VLOOKUP(L245,zdroj_vykony!$A$1:$E$1265,5,FALSE)</f>
        <v>655</v>
      </c>
      <c r="N245" s="16">
        <f>M245*'sazba bodu'!$B$2</f>
        <v>655</v>
      </c>
      <c r="O245" s="57"/>
      <c r="P245" s="15"/>
      <c r="Q245" s="15"/>
      <c r="R245" s="15"/>
      <c r="S245" s="15"/>
      <c r="T245" s="15"/>
      <c r="U245" s="15"/>
      <c r="V245" s="15"/>
      <c r="W245" s="15"/>
      <c r="X245" s="15"/>
      <c r="Y245" s="15"/>
      <c r="Z245" s="15"/>
    </row>
    <row r="246" spans="1:26" ht="15.75" customHeight="1" x14ac:dyDescent="0.25">
      <c r="A246" s="52">
        <v>241</v>
      </c>
      <c r="B246" s="6" t="s">
        <v>705</v>
      </c>
      <c r="C246" s="6" t="s">
        <v>697</v>
      </c>
      <c r="D246" s="52">
        <v>245</v>
      </c>
      <c r="E246" s="15" t="s">
        <v>1296</v>
      </c>
      <c r="F246" s="16">
        <v>312</v>
      </c>
      <c r="G246" s="16">
        <f t="shared" si="25"/>
        <v>358.79999999999995</v>
      </c>
      <c r="H246" s="53"/>
      <c r="I246" s="54" t="s">
        <v>1280</v>
      </c>
      <c r="J246" s="52">
        <v>143012</v>
      </c>
      <c r="K246" s="15" t="s">
        <v>1297</v>
      </c>
      <c r="L246" s="56">
        <v>91567</v>
      </c>
      <c r="M246" s="18">
        <f>VLOOKUP(L246,zdroj_vykony!$A$1:$E$1265,5,FALSE)</f>
        <v>312</v>
      </c>
      <c r="N246" s="16">
        <f>M246*'sazba bodu'!$B$2</f>
        <v>312</v>
      </c>
      <c r="O246" s="57"/>
      <c r="P246" s="15"/>
      <c r="Q246" s="15"/>
      <c r="R246" s="15"/>
      <c r="S246" s="15"/>
      <c r="T246" s="15"/>
      <c r="U246" s="15"/>
      <c r="V246" s="15"/>
      <c r="W246" s="15"/>
      <c r="X246" s="15"/>
      <c r="Y246" s="15"/>
      <c r="Z246" s="15"/>
    </row>
    <row r="247" spans="1:26" ht="15.75" customHeight="1" x14ac:dyDescent="0.25">
      <c r="A247" s="52">
        <v>243</v>
      </c>
      <c r="B247" s="6" t="s">
        <v>705</v>
      </c>
      <c r="C247" s="6" t="s">
        <v>697</v>
      </c>
      <c r="D247" s="52">
        <v>246</v>
      </c>
      <c r="E247" s="15" t="s">
        <v>1298</v>
      </c>
      <c r="F247" s="16">
        <v>655</v>
      </c>
      <c r="G247" s="16">
        <f t="shared" si="25"/>
        <v>753.24999999999989</v>
      </c>
      <c r="H247" s="53"/>
      <c r="I247" s="54" t="s">
        <v>1280</v>
      </c>
      <c r="J247" s="52">
        <v>143005</v>
      </c>
      <c r="K247" s="15" t="s">
        <v>1299</v>
      </c>
      <c r="L247" s="56">
        <v>91263</v>
      </c>
      <c r="M247" s="18">
        <f>VLOOKUP(L247,zdroj_vykony!$A$1:$E$1265,5,FALSE)</f>
        <v>655</v>
      </c>
      <c r="N247" s="16">
        <f>M247*'sazba bodu'!$B$2</f>
        <v>655</v>
      </c>
      <c r="O247" s="57"/>
      <c r="P247" s="15"/>
      <c r="Q247" s="15"/>
      <c r="R247" s="15"/>
      <c r="S247" s="15"/>
      <c r="T247" s="15"/>
      <c r="U247" s="15"/>
      <c r="V247" s="15"/>
      <c r="W247" s="15"/>
      <c r="X247" s="15"/>
      <c r="Y247" s="15"/>
      <c r="Z247" s="15"/>
    </row>
    <row r="248" spans="1:26" ht="15.75" customHeight="1" x14ac:dyDescent="0.25">
      <c r="A248" s="52">
        <v>244</v>
      </c>
      <c r="B248" s="6" t="s">
        <v>705</v>
      </c>
      <c r="C248" s="6" t="s">
        <v>697</v>
      </c>
      <c r="D248" s="52">
        <v>247</v>
      </c>
      <c r="E248" s="15" t="s">
        <v>1300</v>
      </c>
      <c r="F248" s="16">
        <v>655</v>
      </c>
      <c r="G248" s="16">
        <f t="shared" si="25"/>
        <v>753.24999999999989</v>
      </c>
      <c r="H248" s="53"/>
      <c r="I248" s="54" t="s">
        <v>1280</v>
      </c>
      <c r="J248" s="52">
        <v>143008</v>
      </c>
      <c r="K248" s="15" t="s">
        <v>1301</v>
      </c>
      <c r="L248" s="56">
        <v>91271</v>
      </c>
      <c r="M248" s="18">
        <f>VLOOKUP(L248,zdroj_vykony!$A$1:$E$1265,5,FALSE)</f>
        <v>655</v>
      </c>
      <c r="N248" s="16">
        <f>M248*'sazba bodu'!$B$2</f>
        <v>655</v>
      </c>
      <c r="O248" s="57"/>
      <c r="P248" s="15"/>
      <c r="Q248" s="15"/>
      <c r="R248" s="15"/>
      <c r="S248" s="15"/>
      <c r="T248" s="15"/>
      <c r="U248" s="15"/>
      <c r="V248" s="15"/>
      <c r="W248" s="15"/>
      <c r="X248" s="15"/>
      <c r="Y248" s="15"/>
      <c r="Z248" s="15"/>
    </row>
    <row r="249" spans="1:26" ht="15.75" customHeight="1" x14ac:dyDescent="0.25">
      <c r="A249" s="52">
        <v>245</v>
      </c>
      <c r="B249" s="6" t="s">
        <v>705</v>
      </c>
      <c r="C249" s="6" t="s">
        <v>697</v>
      </c>
      <c r="D249" s="52">
        <v>248</v>
      </c>
      <c r="E249" s="15" t="s">
        <v>1302</v>
      </c>
      <c r="F249" s="16">
        <v>655</v>
      </c>
      <c r="G249" s="16">
        <f t="shared" si="25"/>
        <v>753.24999999999989</v>
      </c>
      <c r="H249" s="53"/>
      <c r="I249" s="54" t="s">
        <v>1280</v>
      </c>
      <c r="J249" s="52">
        <v>143007</v>
      </c>
      <c r="K249" s="15" t="s">
        <v>1303</v>
      </c>
      <c r="L249" s="56">
        <v>91267</v>
      </c>
      <c r="M249" s="18">
        <f>VLOOKUP(L249,zdroj_vykony!$A$1:$E$1265,5,FALSE)</f>
        <v>655</v>
      </c>
      <c r="N249" s="16">
        <f>M249*'sazba bodu'!$B$2</f>
        <v>655</v>
      </c>
      <c r="O249" s="57"/>
      <c r="P249" s="15"/>
      <c r="Q249" s="15"/>
      <c r="R249" s="15"/>
      <c r="S249" s="15"/>
      <c r="T249" s="15"/>
      <c r="U249" s="15"/>
      <c r="V249" s="15"/>
      <c r="W249" s="15"/>
      <c r="X249" s="15"/>
      <c r="Y249" s="15"/>
      <c r="Z249" s="15"/>
    </row>
    <row r="250" spans="1:26" ht="15.75" customHeight="1" x14ac:dyDescent="0.25">
      <c r="A250" s="52">
        <v>218</v>
      </c>
      <c r="B250" s="6" t="s">
        <v>705</v>
      </c>
      <c r="C250" s="6" t="s">
        <v>697</v>
      </c>
      <c r="D250" s="52">
        <v>249</v>
      </c>
      <c r="E250" s="15" t="s">
        <v>1304</v>
      </c>
      <c r="F250" s="16">
        <v>312</v>
      </c>
      <c r="G250" s="16">
        <f t="shared" si="25"/>
        <v>358.79999999999995</v>
      </c>
      <c r="H250" s="53"/>
      <c r="I250" s="54" t="s">
        <v>1305</v>
      </c>
      <c r="J250" s="52">
        <v>149006</v>
      </c>
      <c r="K250" s="15" t="s">
        <v>1306</v>
      </c>
      <c r="L250" s="56">
        <v>91567</v>
      </c>
      <c r="M250" s="18">
        <f>VLOOKUP(L250,zdroj_vykony!$A$1:$E$1265,5,FALSE)</f>
        <v>312</v>
      </c>
      <c r="N250" s="16">
        <f>M250*'sazba bodu'!$B$2</f>
        <v>312</v>
      </c>
      <c r="O250" s="57"/>
      <c r="P250" s="15"/>
      <c r="Q250" s="15"/>
      <c r="R250" s="15"/>
      <c r="S250" s="15"/>
      <c r="T250" s="15"/>
      <c r="U250" s="15"/>
      <c r="V250" s="15"/>
      <c r="W250" s="15"/>
      <c r="X250" s="15"/>
      <c r="Y250" s="15"/>
      <c r="Z250" s="15"/>
    </row>
    <row r="251" spans="1:26" ht="15.75" customHeight="1" x14ac:dyDescent="0.25">
      <c r="A251" s="52">
        <v>229</v>
      </c>
      <c r="B251" s="6" t="s">
        <v>705</v>
      </c>
      <c r="C251" s="6" t="s">
        <v>697</v>
      </c>
      <c r="D251" s="52">
        <v>250</v>
      </c>
      <c r="E251" s="15" t="s">
        <v>1307</v>
      </c>
      <c r="F251" s="16">
        <v>2122</v>
      </c>
      <c r="G251" s="16">
        <f t="shared" si="25"/>
        <v>2440.2999999999997</v>
      </c>
      <c r="H251" s="53"/>
      <c r="I251" s="54" t="s">
        <v>1305</v>
      </c>
      <c r="J251" s="52">
        <v>149005</v>
      </c>
      <c r="K251" s="15" t="s">
        <v>1308</v>
      </c>
      <c r="L251" s="56">
        <v>91399</v>
      </c>
      <c r="M251" s="18">
        <f>VLOOKUP(L251,zdroj_vykony!$A$1:$E$1265,5,FALSE)</f>
        <v>2122</v>
      </c>
      <c r="N251" s="16">
        <f>M251*'sazba bodu'!$B$2</f>
        <v>2122</v>
      </c>
      <c r="O251" s="57"/>
      <c r="P251" s="15"/>
      <c r="Q251" s="15"/>
      <c r="R251" s="15"/>
      <c r="S251" s="15"/>
      <c r="T251" s="15"/>
      <c r="U251" s="15"/>
      <c r="V251" s="15"/>
      <c r="W251" s="15"/>
      <c r="X251" s="15"/>
      <c r="Y251" s="15"/>
      <c r="Z251" s="15"/>
    </row>
    <row r="252" spans="1:26" ht="15.75" customHeight="1" x14ac:dyDescent="0.25">
      <c r="A252" s="52">
        <v>294</v>
      </c>
      <c r="B252" s="52" t="s">
        <v>705</v>
      </c>
      <c r="C252" s="6" t="s">
        <v>697</v>
      </c>
      <c r="D252" s="52">
        <v>251</v>
      </c>
      <c r="E252" s="15" t="s">
        <v>1309</v>
      </c>
      <c r="F252" s="16">
        <v>312</v>
      </c>
      <c r="G252" s="16">
        <f t="shared" si="25"/>
        <v>358.79999999999995</v>
      </c>
      <c r="H252" s="53"/>
      <c r="I252" s="54" t="s">
        <v>1305</v>
      </c>
      <c r="J252" s="6">
        <v>149001</v>
      </c>
      <c r="K252" s="15" t="s">
        <v>1310</v>
      </c>
      <c r="L252" s="56">
        <v>91567</v>
      </c>
      <c r="M252" s="18">
        <f>VLOOKUP(L252,zdroj_vykony!$A$1:$E$1265,5,FALSE)</f>
        <v>312</v>
      </c>
      <c r="N252" s="16">
        <f>M252*'sazba bodu'!$B$2</f>
        <v>312</v>
      </c>
      <c r="O252" s="57"/>
      <c r="P252" s="15"/>
      <c r="Q252" s="15"/>
      <c r="R252" s="15"/>
      <c r="S252" s="15"/>
      <c r="T252" s="15"/>
      <c r="U252" s="15"/>
      <c r="V252" s="15"/>
      <c r="W252" s="15"/>
      <c r="X252" s="15"/>
      <c r="Y252" s="15"/>
      <c r="Z252" s="15"/>
    </row>
    <row r="253" spans="1:26" ht="15.75" customHeight="1" x14ac:dyDescent="0.25">
      <c r="A253" s="52">
        <v>236</v>
      </c>
      <c r="B253" s="6" t="s">
        <v>705</v>
      </c>
      <c r="C253" s="6" t="s">
        <v>697</v>
      </c>
      <c r="D253" s="52">
        <v>252</v>
      </c>
      <c r="E253" s="15" t="s">
        <v>1311</v>
      </c>
      <c r="F253" s="16">
        <v>1499</v>
      </c>
      <c r="G253" s="16">
        <f t="shared" si="25"/>
        <v>1723.85</v>
      </c>
      <c r="H253" s="53"/>
      <c r="I253" s="54" t="s">
        <v>1305</v>
      </c>
      <c r="J253" s="52">
        <v>149002</v>
      </c>
      <c r="K253" s="15" t="s">
        <v>1312</v>
      </c>
      <c r="L253" s="56">
        <v>91411</v>
      </c>
      <c r="M253" s="18">
        <f>VLOOKUP(L253,zdroj_vykony!$A$1:$E$1265,5,FALSE)</f>
        <v>1499</v>
      </c>
      <c r="N253" s="16">
        <f>M253*'sazba bodu'!$B$2</f>
        <v>1499</v>
      </c>
      <c r="O253" s="57"/>
      <c r="P253" s="15"/>
      <c r="Q253" s="15"/>
      <c r="R253" s="15"/>
      <c r="S253" s="15"/>
      <c r="T253" s="15"/>
      <c r="U253" s="15"/>
      <c r="V253" s="15"/>
      <c r="W253" s="15"/>
      <c r="X253" s="15"/>
      <c r="Y253" s="15"/>
      <c r="Z253" s="15"/>
    </row>
    <row r="254" spans="1:26" ht="15.75" customHeight="1" x14ac:dyDescent="0.25">
      <c r="A254" s="52">
        <v>279</v>
      </c>
      <c r="B254" s="6" t="s">
        <v>705</v>
      </c>
      <c r="C254" s="6" t="s">
        <v>697</v>
      </c>
      <c r="D254" s="52">
        <v>253</v>
      </c>
      <c r="E254" s="15" t="s">
        <v>1313</v>
      </c>
      <c r="F254" s="16">
        <v>3621</v>
      </c>
      <c r="G254" s="16">
        <f t="shared" si="25"/>
        <v>4164.1499999999996</v>
      </c>
      <c r="H254" s="53"/>
      <c r="I254" s="54" t="s">
        <v>1305</v>
      </c>
      <c r="J254" s="52">
        <v>149003</v>
      </c>
      <c r="K254" s="15" t="s">
        <v>1314</v>
      </c>
      <c r="L254" s="56">
        <v>91399</v>
      </c>
      <c r="M254" s="18">
        <f>VLOOKUP(L254,zdroj_vykony!$A$1:$E$1265,5,FALSE)</f>
        <v>2122</v>
      </c>
      <c r="N254" s="16">
        <f>(M254*'sazba bodu'!$B$2)+1499</f>
        <v>3621</v>
      </c>
      <c r="O254" s="57"/>
      <c r="P254" s="15"/>
      <c r="Q254" s="15"/>
      <c r="R254" s="15"/>
      <c r="S254" s="15"/>
      <c r="T254" s="15"/>
      <c r="U254" s="15"/>
      <c r="V254" s="15"/>
      <c r="W254" s="15"/>
      <c r="X254" s="15"/>
      <c r="Y254" s="15"/>
      <c r="Z254" s="15"/>
    </row>
    <row r="255" spans="1:26" ht="15.75" customHeight="1" x14ac:dyDescent="0.25">
      <c r="A255" s="52">
        <v>248</v>
      </c>
      <c r="B255" s="6" t="s">
        <v>1315</v>
      </c>
      <c r="C255" s="6" t="s">
        <v>1148</v>
      </c>
      <c r="D255" s="52">
        <v>254</v>
      </c>
      <c r="E255" s="15" t="s">
        <v>1316</v>
      </c>
      <c r="F255" s="16">
        <v>1070</v>
      </c>
      <c r="G255" s="16">
        <f t="shared" si="25"/>
        <v>1230.5</v>
      </c>
      <c r="H255" s="53"/>
      <c r="I255" s="54" t="s">
        <v>1315</v>
      </c>
      <c r="J255" s="52">
        <v>156016</v>
      </c>
      <c r="K255" s="15" t="s">
        <v>1317</v>
      </c>
      <c r="L255" s="15">
        <v>82041</v>
      </c>
      <c r="M255" s="18">
        <f>VLOOKUP(L255,zdroj_vykony!$A$1:$E$1265,5,FALSE)</f>
        <v>1070</v>
      </c>
      <c r="N255" s="16">
        <f>M255*'sazba bodu'!$B$2</f>
        <v>1070</v>
      </c>
      <c r="O255" s="57"/>
      <c r="P255" s="15"/>
      <c r="Q255" s="15"/>
      <c r="R255" s="15"/>
      <c r="S255" s="15"/>
      <c r="T255" s="15"/>
      <c r="U255" s="15"/>
      <c r="V255" s="15"/>
      <c r="W255" s="15"/>
      <c r="X255" s="15"/>
      <c r="Y255" s="15"/>
      <c r="Z255" s="15"/>
    </row>
    <row r="256" spans="1:26" ht="15.75" customHeight="1" x14ac:dyDescent="0.25">
      <c r="A256" s="52">
        <v>249</v>
      </c>
      <c r="B256" s="6" t="s">
        <v>1315</v>
      </c>
      <c r="C256" s="6" t="s">
        <v>1318</v>
      </c>
      <c r="D256" s="52">
        <v>255</v>
      </c>
      <c r="E256" s="15" t="s">
        <v>1319</v>
      </c>
      <c r="F256" s="16">
        <v>1070</v>
      </c>
      <c r="G256" s="16">
        <f t="shared" si="25"/>
        <v>1230.5</v>
      </c>
      <c r="H256" s="53"/>
      <c r="I256" s="54" t="s">
        <v>1315</v>
      </c>
      <c r="J256" s="52">
        <v>156017</v>
      </c>
      <c r="K256" s="15" t="s">
        <v>1317</v>
      </c>
      <c r="L256" s="15">
        <v>82041</v>
      </c>
      <c r="M256" s="18">
        <f>VLOOKUP(L256,zdroj_vykony!$A$1:$E$1265,5,FALSE)</f>
        <v>1070</v>
      </c>
      <c r="N256" s="16">
        <f>M256*'sazba bodu'!$B$2</f>
        <v>1070</v>
      </c>
      <c r="O256" s="57"/>
      <c r="P256" s="15"/>
      <c r="Q256" s="15"/>
      <c r="R256" s="15"/>
      <c r="S256" s="15"/>
      <c r="T256" s="15"/>
      <c r="U256" s="15"/>
      <c r="V256" s="15"/>
      <c r="W256" s="15"/>
      <c r="X256" s="15"/>
      <c r="Y256" s="15"/>
      <c r="Z256" s="15"/>
    </row>
    <row r="257" spans="1:26" ht="15.75" customHeight="1" x14ac:dyDescent="0.25">
      <c r="A257" s="52">
        <v>250</v>
      </c>
      <c r="B257" s="6" t="s">
        <v>1315</v>
      </c>
      <c r="C257" s="6" t="s">
        <v>1148</v>
      </c>
      <c r="D257" s="52">
        <v>256</v>
      </c>
      <c r="E257" s="15" t="s">
        <v>1320</v>
      </c>
      <c r="F257" s="16">
        <v>1070</v>
      </c>
      <c r="G257" s="16">
        <f t="shared" si="25"/>
        <v>1230.5</v>
      </c>
      <c r="H257" s="53"/>
      <c r="I257" s="54" t="s">
        <v>1315</v>
      </c>
      <c r="J257" s="52">
        <v>156006</v>
      </c>
      <c r="K257" s="15" t="s">
        <v>1321</v>
      </c>
      <c r="L257" s="15">
        <v>82041</v>
      </c>
      <c r="M257" s="18">
        <f>VLOOKUP(L257,zdroj_vykony!$A$1:$E$1265,5,FALSE)</f>
        <v>1070</v>
      </c>
      <c r="N257" s="16">
        <f>M257*'sazba bodu'!$B$2</f>
        <v>1070</v>
      </c>
      <c r="O257" s="57"/>
      <c r="P257" s="15"/>
      <c r="Q257" s="15"/>
      <c r="R257" s="15"/>
      <c r="S257" s="15"/>
      <c r="T257" s="15"/>
      <c r="U257" s="15"/>
      <c r="V257" s="15"/>
      <c r="W257" s="15"/>
      <c r="X257" s="15"/>
      <c r="Y257" s="15"/>
      <c r="Z257" s="15"/>
    </row>
    <row r="258" spans="1:26" ht="15.75" customHeight="1" x14ac:dyDescent="0.25">
      <c r="A258" s="52">
        <v>251</v>
      </c>
      <c r="B258" s="6" t="s">
        <v>1315</v>
      </c>
      <c r="C258" s="6" t="s">
        <v>1322</v>
      </c>
      <c r="D258" s="52">
        <v>257</v>
      </c>
      <c r="E258" s="15" t="s">
        <v>1323</v>
      </c>
      <c r="F258" s="16">
        <v>1070</v>
      </c>
      <c r="G258" s="16">
        <f t="shared" si="25"/>
        <v>1230.5</v>
      </c>
      <c r="H258" s="53"/>
      <c r="I258" s="54" t="s">
        <v>1315</v>
      </c>
      <c r="J258" s="52">
        <v>156007</v>
      </c>
      <c r="K258" s="15" t="s">
        <v>1321</v>
      </c>
      <c r="L258" s="15">
        <v>82041</v>
      </c>
      <c r="M258" s="18">
        <f>VLOOKUP(L258,zdroj_vykony!$A$1:$E$1265,5,FALSE)</f>
        <v>1070</v>
      </c>
      <c r="N258" s="16">
        <f>M258*'sazba bodu'!$B$2</f>
        <v>1070</v>
      </c>
      <c r="O258" s="57"/>
      <c r="P258" s="15"/>
      <c r="Q258" s="15"/>
      <c r="R258" s="15"/>
      <c r="S258" s="15"/>
      <c r="T258" s="15"/>
      <c r="U258" s="15"/>
      <c r="V258" s="15"/>
      <c r="W258" s="15"/>
      <c r="X258" s="15"/>
      <c r="Y258" s="15"/>
      <c r="Z258" s="15"/>
    </row>
    <row r="259" spans="1:26" ht="15.75" customHeight="1" x14ac:dyDescent="0.25">
      <c r="A259" s="52">
        <v>252</v>
      </c>
      <c r="B259" s="6" t="s">
        <v>1315</v>
      </c>
      <c r="C259" s="6" t="s">
        <v>1148</v>
      </c>
      <c r="D259" s="52">
        <v>258</v>
      </c>
      <c r="E259" s="15" t="s">
        <v>1324</v>
      </c>
      <c r="F259" s="16">
        <v>1070</v>
      </c>
      <c r="G259" s="16">
        <f t="shared" si="25"/>
        <v>1230.5</v>
      </c>
      <c r="H259" s="53"/>
      <c r="I259" s="54" t="s">
        <v>1315</v>
      </c>
      <c r="J259" s="52">
        <v>156001</v>
      </c>
      <c r="K259" s="15" t="s">
        <v>1325</v>
      </c>
      <c r="L259" s="15">
        <v>82041</v>
      </c>
      <c r="M259" s="18">
        <f>VLOOKUP(L259,zdroj_vykony!$A$1:$E$1265,5,FALSE)</f>
        <v>1070</v>
      </c>
      <c r="N259" s="16">
        <f>M259*'sazba bodu'!$B$2</f>
        <v>1070</v>
      </c>
      <c r="O259" s="57"/>
      <c r="P259" s="15"/>
      <c r="Q259" s="15"/>
      <c r="R259" s="15"/>
      <c r="S259" s="15"/>
      <c r="T259" s="15"/>
      <c r="U259" s="15"/>
      <c r="V259" s="15"/>
      <c r="W259" s="15"/>
      <c r="X259" s="15"/>
      <c r="Y259" s="15"/>
      <c r="Z259" s="15"/>
    </row>
    <row r="260" spans="1:26" ht="15.75" customHeight="1" x14ac:dyDescent="0.25">
      <c r="A260" s="52">
        <v>253</v>
      </c>
      <c r="B260" s="6" t="s">
        <v>1315</v>
      </c>
      <c r="C260" s="6" t="s">
        <v>1322</v>
      </c>
      <c r="D260" s="52">
        <v>259</v>
      </c>
      <c r="E260" s="15" t="s">
        <v>1326</v>
      </c>
      <c r="F260" s="16">
        <v>1070</v>
      </c>
      <c r="G260" s="16">
        <f t="shared" si="25"/>
        <v>1230.5</v>
      </c>
      <c r="H260" s="53"/>
      <c r="I260" s="54" t="s">
        <v>1315</v>
      </c>
      <c r="J260" s="52">
        <v>156002</v>
      </c>
      <c r="K260" s="15" t="s">
        <v>1325</v>
      </c>
      <c r="L260" s="15">
        <v>82041</v>
      </c>
      <c r="M260" s="18">
        <f>VLOOKUP(L260,zdroj_vykony!$A$1:$E$1265,5,FALSE)</f>
        <v>1070</v>
      </c>
      <c r="N260" s="16">
        <f>M260*'sazba bodu'!$B$2</f>
        <v>1070</v>
      </c>
      <c r="O260" s="57"/>
      <c r="P260" s="15"/>
      <c r="Q260" s="15"/>
      <c r="R260" s="15"/>
      <c r="S260" s="15"/>
      <c r="T260" s="15"/>
      <c r="U260" s="15"/>
      <c r="V260" s="15"/>
      <c r="W260" s="15"/>
      <c r="X260" s="15"/>
      <c r="Y260" s="15"/>
      <c r="Z260" s="15"/>
    </row>
    <row r="261" spans="1:26" ht="15.75" customHeight="1" x14ac:dyDescent="0.25">
      <c r="A261" s="52">
        <v>254</v>
      </c>
      <c r="B261" s="6" t="s">
        <v>1315</v>
      </c>
      <c r="C261" s="6" t="s">
        <v>1148</v>
      </c>
      <c r="D261" s="52">
        <v>260</v>
      </c>
      <c r="E261" s="15" t="s">
        <v>1327</v>
      </c>
      <c r="F261" s="16">
        <v>1070</v>
      </c>
      <c r="G261" s="16">
        <f t="shared" si="25"/>
        <v>1230.5</v>
      </c>
      <c r="H261" s="53"/>
      <c r="I261" s="54" t="s">
        <v>1315</v>
      </c>
      <c r="J261" s="52">
        <v>156003</v>
      </c>
      <c r="K261" s="15" t="s">
        <v>1328</v>
      </c>
      <c r="L261" s="15">
        <v>82041</v>
      </c>
      <c r="M261" s="18">
        <f>VLOOKUP(L261,zdroj_vykony!$A$1:$E$1265,5,FALSE)</f>
        <v>1070</v>
      </c>
      <c r="N261" s="16">
        <f>M261*'sazba bodu'!$B$2</f>
        <v>1070</v>
      </c>
      <c r="O261" s="57"/>
      <c r="P261" s="15"/>
      <c r="Q261" s="15"/>
      <c r="R261" s="15"/>
      <c r="S261" s="15"/>
      <c r="T261" s="15"/>
      <c r="U261" s="15"/>
      <c r="V261" s="15"/>
      <c r="W261" s="15"/>
      <c r="X261" s="15"/>
      <c r="Y261" s="15"/>
      <c r="Z261" s="15"/>
    </row>
    <row r="262" spans="1:26" ht="15.75" customHeight="1" x14ac:dyDescent="0.25">
      <c r="A262" s="52">
        <v>255</v>
      </c>
      <c r="B262" s="6" t="s">
        <v>1315</v>
      </c>
      <c r="C262" s="6" t="s">
        <v>1329</v>
      </c>
      <c r="D262" s="52">
        <v>261</v>
      </c>
      <c r="E262" s="15" t="s">
        <v>1330</v>
      </c>
      <c r="F262" s="16">
        <v>1070</v>
      </c>
      <c r="G262" s="16">
        <f t="shared" si="25"/>
        <v>1230.5</v>
      </c>
      <c r="H262" s="53"/>
      <c r="I262" s="54" t="s">
        <v>1315</v>
      </c>
      <c r="J262" s="52">
        <v>156012</v>
      </c>
      <c r="K262" s="15" t="s">
        <v>1331</v>
      </c>
      <c r="L262" s="15">
        <v>82041</v>
      </c>
      <c r="M262" s="18">
        <f>VLOOKUP(L262,zdroj_vykony!$A$1:$E$1265,5,FALSE)</f>
        <v>1070</v>
      </c>
      <c r="N262" s="16">
        <f>M262*'sazba bodu'!$B$2</f>
        <v>1070</v>
      </c>
      <c r="O262" s="57"/>
      <c r="P262" s="15"/>
      <c r="Q262" s="15"/>
      <c r="R262" s="15"/>
      <c r="S262" s="15"/>
      <c r="T262" s="15"/>
      <c r="U262" s="15"/>
      <c r="V262" s="15"/>
      <c r="W262" s="15"/>
      <c r="X262" s="15"/>
      <c r="Y262" s="15"/>
      <c r="Z262" s="15"/>
    </row>
    <row r="263" spans="1:26" ht="15.75" customHeight="1" x14ac:dyDescent="0.25">
      <c r="A263" s="52">
        <v>256</v>
      </c>
      <c r="B263" s="6" t="s">
        <v>1315</v>
      </c>
      <c r="C263" s="6" t="s">
        <v>1322</v>
      </c>
      <c r="D263" s="52">
        <v>262</v>
      </c>
      <c r="E263" s="15" t="s">
        <v>1332</v>
      </c>
      <c r="F263" s="16">
        <v>1070</v>
      </c>
      <c r="G263" s="16">
        <f t="shared" si="25"/>
        <v>1230.5</v>
      </c>
      <c r="H263" s="53"/>
      <c r="I263" s="54" t="s">
        <v>1315</v>
      </c>
      <c r="J263" s="6">
        <v>156013</v>
      </c>
      <c r="K263" s="15" t="s">
        <v>1331</v>
      </c>
      <c r="L263" s="15">
        <v>82041</v>
      </c>
      <c r="M263" s="18">
        <f>VLOOKUP(L263,zdroj_vykony!$A$1:$E$1265,5,FALSE)</f>
        <v>1070</v>
      </c>
      <c r="N263" s="16">
        <f>M263*'sazba bodu'!$B$2</f>
        <v>1070</v>
      </c>
      <c r="O263" s="57"/>
      <c r="P263" s="15"/>
      <c r="Q263" s="15"/>
      <c r="R263" s="15"/>
      <c r="S263" s="15"/>
      <c r="T263" s="15"/>
      <c r="U263" s="15"/>
      <c r="V263" s="15"/>
      <c r="W263" s="15"/>
      <c r="X263" s="15"/>
      <c r="Y263" s="15"/>
      <c r="Z263" s="15"/>
    </row>
    <row r="264" spans="1:26" ht="15.75" customHeight="1" x14ac:dyDescent="0.25">
      <c r="A264" s="52">
        <v>257</v>
      </c>
      <c r="B264" s="6" t="s">
        <v>1315</v>
      </c>
      <c r="C264" s="6" t="s">
        <v>1329</v>
      </c>
      <c r="D264" s="52">
        <v>263</v>
      </c>
      <c r="E264" s="15" t="s">
        <v>1333</v>
      </c>
      <c r="F264" s="16">
        <v>1070</v>
      </c>
      <c r="G264" s="16">
        <f t="shared" si="25"/>
        <v>1230.5</v>
      </c>
      <c r="H264" s="53"/>
      <c r="I264" s="54" t="s">
        <v>1315</v>
      </c>
      <c r="J264" s="52">
        <v>156008</v>
      </c>
      <c r="K264" s="15" t="s">
        <v>1334</v>
      </c>
      <c r="L264" s="15">
        <v>82041</v>
      </c>
      <c r="M264" s="18">
        <f>VLOOKUP(L264,zdroj_vykony!$A$1:$E$1265,5,FALSE)</f>
        <v>1070</v>
      </c>
      <c r="N264" s="16">
        <f>M264*'sazba bodu'!$B$2</f>
        <v>1070</v>
      </c>
      <c r="O264" s="57"/>
      <c r="P264" s="15"/>
      <c r="Q264" s="15"/>
      <c r="R264" s="15"/>
      <c r="S264" s="15"/>
      <c r="T264" s="15"/>
      <c r="U264" s="15"/>
      <c r="V264" s="15"/>
      <c r="W264" s="15"/>
      <c r="X264" s="15"/>
      <c r="Y264" s="15"/>
      <c r="Z264" s="15"/>
    </row>
    <row r="265" spans="1:26" ht="15.75" customHeight="1" x14ac:dyDescent="0.25">
      <c r="A265" s="52">
        <v>258</v>
      </c>
      <c r="B265" s="6" t="s">
        <v>1315</v>
      </c>
      <c r="C265" s="6" t="s">
        <v>1322</v>
      </c>
      <c r="D265" s="52">
        <v>264</v>
      </c>
      <c r="E265" s="15" t="s">
        <v>1335</v>
      </c>
      <c r="F265" s="16">
        <v>1070</v>
      </c>
      <c r="G265" s="16">
        <f t="shared" si="25"/>
        <v>1230.5</v>
      </c>
      <c r="H265" s="53"/>
      <c r="I265" s="54" t="s">
        <v>1315</v>
      </c>
      <c r="J265" s="52">
        <v>156009</v>
      </c>
      <c r="K265" s="15" t="s">
        <v>1334</v>
      </c>
      <c r="L265" s="15">
        <v>82041</v>
      </c>
      <c r="M265" s="18">
        <f>VLOOKUP(L265,zdroj_vykony!$A$1:$E$1265,5,FALSE)</f>
        <v>1070</v>
      </c>
      <c r="N265" s="16">
        <f>M265*'sazba bodu'!$B$2</f>
        <v>1070</v>
      </c>
      <c r="O265" s="57"/>
      <c r="P265" s="15"/>
      <c r="Q265" s="15"/>
      <c r="R265" s="15"/>
      <c r="S265" s="15"/>
      <c r="T265" s="15"/>
      <c r="U265" s="15"/>
      <c r="V265" s="15"/>
      <c r="W265" s="15"/>
      <c r="X265" s="15"/>
      <c r="Y265" s="15"/>
      <c r="Z265" s="15"/>
    </row>
    <row r="266" spans="1:26" ht="15.75" customHeight="1" x14ac:dyDescent="0.25">
      <c r="A266" s="52">
        <v>259</v>
      </c>
      <c r="B266" s="6" t="s">
        <v>1315</v>
      </c>
      <c r="C266" s="6" t="s">
        <v>1329</v>
      </c>
      <c r="D266" s="52">
        <v>265</v>
      </c>
      <c r="E266" s="15" t="s">
        <v>1336</v>
      </c>
      <c r="F266" s="16">
        <v>1070</v>
      </c>
      <c r="G266" s="16">
        <f t="shared" si="25"/>
        <v>1230.5</v>
      </c>
      <c r="H266" s="53"/>
      <c r="I266" s="54" t="s">
        <v>1315</v>
      </c>
      <c r="J266" s="52">
        <v>156014</v>
      </c>
      <c r="K266" s="15" t="s">
        <v>1337</v>
      </c>
      <c r="L266" s="15">
        <v>82041</v>
      </c>
      <c r="M266" s="18">
        <f>VLOOKUP(L266,zdroj_vykony!$A$1:$E$1265,5,FALSE)</f>
        <v>1070</v>
      </c>
      <c r="N266" s="16">
        <f>M266*'sazba bodu'!$B$2</f>
        <v>1070</v>
      </c>
      <c r="O266" s="57"/>
      <c r="P266" s="58" t="s">
        <v>1338</v>
      </c>
      <c r="Q266" s="15"/>
      <c r="R266" s="15"/>
      <c r="S266" s="15"/>
      <c r="T266" s="15"/>
      <c r="U266" s="15"/>
      <c r="V266" s="15"/>
      <c r="W266" s="15"/>
      <c r="X266" s="15"/>
      <c r="Y266" s="15"/>
      <c r="Z266" s="15"/>
    </row>
    <row r="267" spans="1:26" ht="15.75" customHeight="1" x14ac:dyDescent="0.25">
      <c r="A267" s="52">
        <v>260</v>
      </c>
      <c r="B267" s="6" t="s">
        <v>1315</v>
      </c>
      <c r="C267" s="6" t="s">
        <v>1322</v>
      </c>
      <c r="D267" s="52">
        <v>266</v>
      </c>
      <c r="E267" s="15" t="s">
        <v>1339</v>
      </c>
      <c r="F267" s="16">
        <v>1070</v>
      </c>
      <c r="G267" s="16">
        <f t="shared" si="25"/>
        <v>1230.5</v>
      </c>
      <c r="H267" s="53"/>
      <c r="I267" s="54" t="s">
        <v>1315</v>
      </c>
      <c r="J267" s="52">
        <v>156015</v>
      </c>
      <c r="K267" s="15" t="s">
        <v>1337</v>
      </c>
      <c r="L267" s="15">
        <v>82041</v>
      </c>
      <c r="M267" s="18">
        <f>VLOOKUP(L267,zdroj_vykony!$A$1:$E$1265,5,FALSE)</f>
        <v>1070</v>
      </c>
      <c r="N267" s="16">
        <f>M267*'sazba bodu'!$B$2</f>
        <v>1070</v>
      </c>
      <c r="O267" s="57"/>
      <c r="P267" s="58" t="s">
        <v>1338</v>
      </c>
      <c r="Q267" s="15"/>
      <c r="R267" s="15"/>
      <c r="S267" s="15"/>
      <c r="T267" s="15"/>
      <c r="U267" s="15"/>
      <c r="V267" s="15"/>
      <c r="W267" s="15"/>
      <c r="X267" s="15"/>
      <c r="Y267" s="15"/>
      <c r="Z267" s="15"/>
    </row>
    <row r="268" spans="1:26" ht="15.75" customHeight="1" x14ac:dyDescent="0.25">
      <c r="A268" s="52">
        <v>261</v>
      </c>
      <c r="B268" s="6" t="s">
        <v>1315</v>
      </c>
      <c r="C268" s="6" t="s">
        <v>1329</v>
      </c>
      <c r="D268" s="52">
        <v>267</v>
      </c>
      <c r="E268" s="58" t="s">
        <v>1340</v>
      </c>
      <c r="F268" s="16">
        <v>1070</v>
      </c>
      <c r="G268" s="16">
        <f t="shared" si="25"/>
        <v>1230.5</v>
      </c>
      <c r="H268" s="53"/>
      <c r="I268" s="54" t="s">
        <v>1315</v>
      </c>
      <c r="J268" s="52">
        <v>156010</v>
      </c>
      <c r="K268" s="15" t="s">
        <v>1341</v>
      </c>
      <c r="L268" s="15">
        <v>82041</v>
      </c>
      <c r="M268" s="18">
        <f>VLOOKUP(L268,zdroj_vykony!$A$1:$E$1265,5,FALSE)</f>
        <v>1070</v>
      </c>
      <c r="N268" s="16">
        <f>M268*'sazba bodu'!$B$2</f>
        <v>1070</v>
      </c>
      <c r="O268" s="57"/>
      <c r="P268" s="15"/>
      <c r="Q268" s="15"/>
      <c r="R268" s="15"/>
      <c r="S268" s="15"/>
      <c r="T268" s="15"/>
      <c r="U268" s="15"/>
      <c r="V268" s="15"/>
      <c r="W268" s="15"/>
      <c r="X268" s="15"/>
      <c r="Y268" s="15"/>
      <c r="Z268" s="15"/>
    </row>
    <row r="269" spans="1:26" ht="15.75" customHeight="1" x14ac:dyDescent="0.25">
      <c r="A269" s="52">
        <v>262</v>
      </c>
      <c r="B269" s="6" t="s">
        <v>1315</v>
      </c>
      <c r="C269" s="6" t="s">
        <v>1322</v>
      </c>
      <c r="D269" s="52">
        <v>268</v>
      </c>
      <c r="E269" s="58" t="s">
        <v>1342</v>
      </c>
      <c r="F269" s="16">
        <v>1070</v>
      </c>
      <c r="G269" s="16">
        <f t="shared" si="25"/>
        <v>1230.5</v>
      </c>
      <c r="H269" s="53"/>
      <c r="I269" s="54" t="s">
        <v>1315</v>
      </c>
      <c r="J269" s="52">
        <v>156011</v>
      </c>
      <c r="K269" s="15" t="s">
        <v>1341</v>
      </c>
      <c r="L269" s="15">
        <v>82041</v>
      </c>
      <c r="M269" s="18">
        <f>VLOOKUP(L269,zdroj_vykony!$A$1:$E$1265,5,FALSE)</f>
        <v>1070</v>
      </c>
      <c r="N269" s="16">
        <f>M269*'sazba bodu'!$B$2</f>
        <v>1070</v>
      </c>
      <c r="O269" s="57"/>
      <c r="P269" s="15"/>
      <c r="Q269" s="15"/>
      <c r="R269" s="15"/>
      <c r="S269" s="15"/>
      <c r="T269" s="15"/>
      <c r="U269" s="15"/>
      <c r="V269" s="15"/>
      <c r="W269" s="15"/>
      <c r="X269" s="15"/>
      <c r="Y269" s="15"/>
      <c r="Z269" s="15"/>
    </row>
    <row r="270" spans="1:26" ht="15.75" customHeight="1" x14ac:dyDescent="0.25">
      <c r="A270" s="52">
        <v>286</v>
      </c>
      <c r="B270" s="6" t="s">
        <v>1315</v>
      </c>
      <c r="C270" s="6" t="s">
        <v>1148</v>
      </c>
      <c r="D270" s="52">
        <v>269</v>
      </c>
      <c r="E270" s="15" t="s">
        <v>1343</v>
      </c>
      <c r="F270" s="16">
        <v>2140</v>
      </c>
      <c r="G270" s="16">
        <f t="shared" si="25"/>
        <v>2461</v>
      </c>
      <c r="H270" s="53"/>
      <c r="I270" s="54" t="s">
        <v>1315</v>
      </c>
      <c r="J270" s="52">
        <v>156004</v>
      </c>
      <c r="K270" s="15" t="s">
        <v>1344</v>
      </c>
      <c r="L270" s="15">
        <v>82041</v>
      </c>
      <c r="M270" s="18">
        <f>VLOOKUP(L270,zdroj_vykony!$A$1:$E$1265,5,FALSE)</f>
        <v>1070</v>
      </c>
      <c r="N270" s="16">
        <f>O270*M270*'sazba bodu'!$B$2</f>
        <v>2140</v>
      </c>
      <c r="O270" s="57">
        <v>2</v>
      </c>
      <c r="P270" s="15"/>
      <c r="Q270" s="15"/>
      <c r="R270" s="15"/>
      <c r="S270" s="15"/>
      <c r="T270" s="15"/>
      <c r="U270" s="15"/>
      <c r="V270" s="15"/>
      <c r="W270" s="15"/>
      <c r="X270" s="15"/>
      <c r="Y270" s="15"/>
      <c r="Z270" s="15"/>
    </row>
    <row r="271" spans="1:26" ht="15.75" customHeight="1" x14ac:dyDescent="0.25">
      <c r="A271" s="52">
        <v>287</v>
      </c>
      <c r="B271" s="6" t="s">
        <v>1315</v>
      </c>
      <c r="C271" s="6" t="s">
        <v>1322</v>
      </c>
      <c r="D271" s="52">
        <v>270</v>
      </c>
      <c r="E271" s="15" t="s">
        <v>1345</v>
      </c>
      <c r="F271" s="16">
        <v>2140</v>
      </c>
      <c r="G271" s="16">
        <f t="shared" si="25"/>
        <v>2461</v>
      </c>
      <c r="H271" s="53"/>
      <c r="I271" s="54" t="s">
        <v>1315</v>
      </c>
      <c r="J271" s="52">
        <v>156005</v>
      </c>
      <c r="K271" s="15" t="s">
        <v>1344</v>
      </c>
      <c r="L271" s="15">
        <v>82041</v>
      </c>
      <c r="M271" s="18">
        <f>VLOOKUP(L271,zdroj_vykony!$A$1:$E$1265,5,FALSE)</f>
        <v>1070</v>
      </c>
      <c r="N271" s="16">
        <f>O271*M271*'sazba bodu'!$B$2</f>
        <v>2140</v>
      </c>
      <c r="O271" s="57">
        <v>2</v>
      </c>
      <c r="P271" s="15"/>
      <c r="Q271" s="15"/>
      <c r="R271" s="15"/>
      <c r="S271" s="15"/>
      <c r="T271" s="15"/>
      <c r="U271" s="15"/>
      <c r="V271" s="15"/>
      <c r="W271" s="15"/>
      <c r="X271" s="15"/>
      <c r="Y271" s="15"/>
      <c r="Z271" s="15"/>
    </row>
    <row r="272" spans="1:26" ht="15.75" customHeight="1" x14ac:dyDescent="0.25">
      <c r="A272" s="52">
        <v>296</v>
      </c>
      <c r="B272" s="52" t="s">
        <v>1315</v>
      </c>
      <c r="C272" s="6" t="s">
        <v>1346</v>
      </c>
      <c r="D272" s="52">
        <v>271</v>
      </c>
      <c r="E272" s="59" t="s">
        <v>1347</v>
      </c>
      <c r="F272" s="60">
        <v>3210</v>
      </c>
      <c r="G272" s="16">
        <f t="shared" si="25"/>
        <v>3691.4999999999995</v>
      </c>
      <c r="H272" s="61"/>
      <c r="I272" s="54" t="s">
        <v>1315</v>
      </c>
      <c r="J272" s="6">
        <v>156018</v>
      </c>
      <c r="K272" s="15" t="s">
        <v>1348</v>
      </c>
      <c r="L272" s="56">
        <v>82041</v>
      </c>
      <c r="M272" s="18">
        <f>VLOOKUP(L272,zdroj_vykony!$A$1:$E$1265,5,FALSE)</f>
        <v>1070</v>
      </c>
      <c r="N272" s="16">
        <f>O272*M272*'sazba bodu'!$B$2</f>
        <v>3210</v>
      </c>
      <c r="O272" s="57">
        <v>3</v>
      </c>
      <c r="P272" s="15"/>
      <c r="Q272" s="15"/>
      <c r="R272" s="15"/>
      <c r="S272" s="15"/>
      <c r="T272" s="15"/>
      <c r="U272" s="15"/>
      <c r="V272" s="15"/>
      <c r="W272" s="15"/>
      <c r="X272" s="15"/>
      <c r="Y272" s="15"/>
      <c r="Z272" s="15"/>
    </row>
    <row r="273" spans="1:26" ht="15.75" customHeight="1" x14ac:dyDescent="0.25">
      <c r="A273" s="52">
        <v>297</v>
      </c>
      <c r="B273" s="52" t="s">
        <v>1315</v>
      </c>
      <c r="C273" s="6" t="s">
        <v>1322</v>
      </c>
      <c r="D273" s="52">
        <v>272</v>
      </c>
      <c r="E273" s="59" t="s">
        <v>1349</v>
      </c>
      <c r="F273" s="60">
        <v>3210</v>
      </c>
      <c r="G273" s="16">
        <f t="shared" si="25"/>
        <v>3691.4999999999995</v>
      </c>
      <c r="H273" s="61"/>
      <c r="I273" s="54" t="s">
        <v>1315</v>
      </c>
      <c r="J273" s="6">
        <v>156019</v>
      </c>
      <c r="K273" s="15" t="s">
        <v>1350</v>
      </c>
      <c r="L273" s="56">
        <v>82041</v>
      </c>
      <c r="M273" s="18">
        <f>VLOOKUP(L273,zdroj_vykony!$A$1:$E$1265,5,FALSE)</f>
        <v>1070</v>
      </c>
      <c r="N273" s="16">
        <f>O273*M273*'sazba bodu'!$B$2</f>
        <v>3210</v>
      </c>
      <c r="O273" s="57">
        <v>3</v>
      </c>
      <c r="P273" s="15"/>
      <c r="Q273" s="15"/>
      <c r="R273" s="15"/>
      <c r="S273" s="15"/>
      <c r="T273" s="15"/>
      <c r="U273" s="15"/>
      <c r="V273" s="15"/>
      <c r="W273" s="15"/>
      <c r="X273" s="15"/>
      <c r="Y273" s="15"/>
      <c r="Z273" s="15"/>
    </row>
    <row r="274" spans="1:26" ht="64.5" customHeight="1" x14ac:dyDescent="0.25">
      <c r="A274" s="75"/>
      <c r="B274" s="75"/>
      <c r="C274" s="75"/>
      <c r="D274" s="52">
        <v>273</v>
      </c>
      <c r="E274" s="76" t="s">
        <v>1351</v>
      </c>
      <c r="F274" s="77">
        <v>2140</v>
      </c>
      <c r="G274" s="38">
        <f t="shared" si="25"/>
        <v>2461</v>
      </c>
      <c r="H274" s="78"/>
      <c r="I274" s="79" t="s">
        <v>1315</v>
      </c>
      <c r="J274" s="75"/>
      <c r="K274" s="37"/>
      <c r="L274" s="80"/>
      <c r="M274" s="37"/>
      <c r="N274" s="77">
        <v>4648</v>
      </c>
      <c r="O274" s="81"/>
      <c r="P274" s="82" t="s">
        <v>1352</v>
      </c>
      <c r="Q274" s="37"/>
      <c r="R274" s="37"/>
      <c r="S274" s="37"/>
      <c r="T274" s="37"/>
      <c r="U274" s="37"/>
      <c r="V274" s="37"/>
      <c r="W274" s="37"/>
      <c r="X274" s="37"/>
      <c r="Y274" s="37"/>
      <c r="Z274" s="37"/>
    </row>
    <row r="275" spans="1:26" ht="12.75" customHeight="1" x14ac:dyDescent="0.25">
      <c r="A275" s="52"/>
      <c r="B275" s="52"/>
      <c r="C275" s="6"/>
      <c r="D275" s="203">
        <v>274</v>
      </c>
      <c r="E275" s="205" t="s">
        <v>1353</v>
      </c>
      <c r="F275" s="58">
        <v>347</v>
      </c>
      <c r="G275" s="58">
        <v>399</v>
      </c>
      <c r="H275" s="83" t="s">
        <v>1354</v>
      </c>
      <c r="I275" s="58"/>
      <c r="J275" s="6"/>
      <c r="K275" s="15"/>
      <c r="L275" s="15"/>
      <c r="M275" s="15"/>
      <c r="N275" s="15"/>
      <c r="O275" s="57"/>
      <c r="P275" s="58" t="s">
        <v>1355</v>
      </c>
      <c r="Q275" s="15"/>
      <c r="R275" s="15"/>
      <c r="S275" s="15"/>
      <c r="T275" s="15"/>
      <c r="U275" s="15"/>
      <c r="V275" s="15"/>
      <c r="W275" s="15"/>
      <c r="X275" s="15"/>
      <c r="Y275" s="15"/>
      <c r="Z275" s="15"/>
    </row>
    <row r="276" spans="1:26" ht="15.75" customHeight="1" x14ac:dyDescent="0.25">
      <c r="A276" s="52"/>
      <c r="B276" s="52"/>
      <c r="C276" s="6"/>
      <c r="D276" s="204"/>
      <c r="E276" s="204"/>
      <c r="F276" s="58">
        <v>647</v>
      </c>
      <c r="G276" s="58">
        <v>1618</v>
      </c>
      <c r="H276" s="83" t="s">
        <v>1356</v>
      </c>
      <c r="I276" s="58"/>
      <c r="J276" s="6"/>
      <c r="K276" s="15"/>
      <c r="L276" s="15"/>
      <c r="M276" s="15"/>
      <c r="N276" s="15"/>
      <c r="O276" s="57"/>
      <c r="P276" s="58" t="s">
        <v>1353</v>
      </c>
      <c r="Q276" s="15"/>
      <c r="R276" s="15"/>
      <c r="S276" s="15"/>
      <c r="T276" s="15"/>
      <c r="U276" s="15"/>
      <c r="V276" s="15"/>
      <c r="W276" s="15"/>
      <c r="X276" s="15"/>
      <c r="Y276" s="15"/>
      <c r="Z276" s="15"/>
    </row>
    <row r="277" spans="1:26" ht="15.75" customHeight="1" x14ac:dyDescent="0.25">
      <c r="A277" s="52"/>
      <c r="B277" s="52"/>
      <c r="C277" s="6"/>
      <c r="D277" s="204"/>
      <c r="E277" s="204"/>
      <c r="F277" s="58">
        <v>139</v>
      </c>
      <c r="G277" s="58">
        <v>348</v>
      </c>
      <c r="H277" s="83" t="s">
        <v>1357</v>
      </c>
      <c r="I277" s="58"/>
      <c r="J277" s="6"/>
      <c r="K277" s="15"/>
      <c r="L277" s="15"/>
      <c r="M277" s="15"/>
      <c r="N277" s="15"/>
      <c r="O277" s="57"/>
      <c r="P277" s="58" t="s">
        <v>1353</v>
      </c>
      <c r="Q277" s="15"/>
      <c r="R277" s="15"/>
      <c r="S277" s="15"/>
      <c r="T277" s="15"/>
      <c r="U277" s="15"/>
      <c r="V277" s="15"/>
      <c r="W277" s="15"/>
      <c r="X277" s="15"/>
      <c r="Y277" s="15"/>
      <c r="Z277" s="15"/>
    </row>
    <row r="278" spans="1:26" ht="15.75" customHeight="1" x14ac:dyDescent="0.25">
      <c r="A278" s="52"/>
      <c r="B278" s="52"/>
      <c r="C278" s="6"/>
      <c r="D278" s="204"/>
      <c r="E278" s="204"/>
      <c r="F278" s="58">
        <v>22</v>
      </c>
      <c r="G278" s="15">
        <f>F278/4*10</f>
        <v>55</v>
      </c>
      <c r="H278" s="83" t="s">
        <v>1358</v>
      </c>
      <c r="I278" s="58"/>
      <c r="J278" s="6"/>
      <c r="K278" s="15"/>
      <c r="L278" s="15"/>
      <c r="M278" s="15"/>
      <c r="N278" s="15"/>
      <c r="O278" s="57"/>
      <c r="P278" s="58" t="s">
        <v>1353</v>
      </c>
      <c r="Q278" s="15"/>
      <c r="R278" s="15"/>
      <c r="S278" s="15"/>
      <c r="T278" s="15"/>
      <c r="U278" s="15"/>
      <c r="V278" s="15"/>
      <c r="W278" s="15"/>
      <c r="X278" s="15"/>
      <c r="Y278" s="15"/>
      <c r="Z278" s="15"/>
    </row>
    <row r="279" spans="1:26" ht="15.75" customHeight="1" x14ac:dyDescent="0.25">
      <c r="A279" s="52"/>
      <c r="B279" s="52"/>
      <c r="C279" s="6"/>
      <c r="D279" s="6"/>
      <c r="E279" s="58" t="s">
        <v>1359</v>
      </c>
      <c r="F279" s="15"/>
      <c r="G279" s="58">
        <v>700</v>
      </c>
      <c r="H279" s="53"/>
      <c r="I279" s="84"/>
      <c r="J279" s="6"/>
      <c r="K279" s="15"/>
      <c r="L279" s="15"/>
      <c r="M279" s="15"/>
      <c r="N279" s="15"/>
      <c r="O279" s="57"/>
      <c r="P279" s="58" t="s">
        <v>1360</v>
      </c>
      <c r="Q279" s="15"/>
      <c r="R279" s="15"/>
      <c r="S279" s="15"/>
      <c r="T279" s="15"/>
      <c r="U279" s="15"/>
      <c r="V279" s="15"/>
      <c r="W279" s="15"/>
      <c r="X279" s="15"/>
      <c r="Y279" s="15"/>
      <c r="Z279" s="15"/>
    </row>
    <row r="280" spans="1:26" ht="15.75" customHeight="1" x14ac:dyDescent="0.25">
      <c r="A280" s="52"/>
      <c r="B280" s="52"/>
      <c r="C280" s="6"/>
      <c r="D280" s="6"/>
      <c r="E280" s="58" t="s">
        <v>1361</v>
      </c>
      <c r="F280" s="58">
        <v>5760</v>
      </c>
      <c r="G280" s="58">
        <v>6624</v>
      </c>
      <c r="H280" s="53"/>
      <c r="I280" s="84"/>
      <c r="J280" s="6"/>
      <c r="K280" s="15"/>
      <c r="L280" s="15"/>
      <c r="M280" s="15"/>
      <c r="N280" s="15"/>
      <c r="O280" s="57"/>
      <c r="P280" s="15"/>
      <c r="Q280" s="15"/>
      <c r="R280" s="15"/>
      <c r="S280" s="15"/>
      <c r="T280" s="15"/>
      <c r="U280" s="15"/>
      <c r="V280" s="15"/>
      <c r="W280" s="15"/>
      <c r="X280" s="15"/>
      <c r="Y280" s="15"/>
      <c r="Z280" s="15"/>
    </row>
    <row r="281" spans="1:26" ht="15.75" customHeight="1" x14ac:dyDescent="0.25">
      <c r="A281" s="52"/>
      <c r="B281" s="52"/>
      <c r="C281" s="6"/>
      <c r="D281" s="6"/>
      <c r="E281" s="15"/>
      <c r="F281" s="15"/>
      <c r="G281" s="15"/>
      <c r="H281" s="53"/>
      <c r="I281" s="84"/>
      <c r="J281" s="6"/>
      <c r="K281" s="15"/>
      <c r="L281" s="15"/>
      <c r="M281" s="15"/>
      <c r="N281" s="15"/>
      <c r="O281" s="57"/>
      <c r="P281" s="15"/>
      <c r="Q281" s="15"/>
      <c r="R281" s="15"/>
      <c r="S281" s="15"/>
      <c r="T281" s="15"/>
      <c r="U281" s="15"/>
      <c r="V281" s="15"/>
      <c r="W281" s="15"/>
      <c r="X281" s="15"/>
      <c r="Y281" s="15"/>
      <c r="Z281" s="15"/>
    </row>
    <row r="282" spans="1:26" ht="15.75" customHeight="1" x14ac:dyDescent="0.25">
      <c r="A282" s="52"/>
      <c r="B282" s="52"/>
      <c r="C282" s="6"/>
      <c r="D282" s="6"/>
      <c r="E282" s="15"/>
      <c r="F282" s="15"/>
      <c r="G282" s="15"/>
      <c r="H282" s="53"/>
      <c r="I282" s="84"/>
      <c r="J282" s="6"/>
      <c r="K282" s="15"/>
      <c r="L282" s="15"/>
      <c r="M282" s="15"/>
      <c r="N282" s="15"/>
      <c r="O282" s="57"/>
      <c r="P282" s="15"/>
      <c r="Q282" s="15"/>
      <c r="R282" s="15"/>
      <c r="S282" s="15"/>
      <c r="T282" s="15"/>
      <c r="U282" s="15"/>
      <c r="V282" s="15"/>
      <c r="W282" s="15"/>
      <c r="X282" s="15"/>
      <c r="Y282" s="15"/>
      <c r="Z282" s="15"/>
    </row>
    <row r="283" spans="1:26" ht="15.75" customHeight="1" x14ac:dyDescent="0.25">
      <c r="A283" s="52"/>
      <c r="B283" s="52"/>
      <c r="C283" s="6"/>
      <c r="D283" s="6"/>
      <c r="E283" s="15"/>
      <c r="F283" s="15"/>
      <c r="G283" s="15"/>
      <c r="H283" s="53"/>
      <c r="I283" s="84"/>
      <c r="J283" s="6"/>
      <c r="K283" s="15"/>
      <c r="L283" s="15"/>
      <c r="M283" s="15"/>
      <c r="N283" s="15"/>
      <c r="O283" s="57"/>
      <c r="P283" s="15"/>
      <c r="Q283" s="15"/>
      <c r="R283" s="15"/>
      <c r="S283" s="15"/>
      <c r="T283" s="15"/>
      <c r="U283" s="15"/>
      <c r="V283" s="15"/>
      <c r="W283" s="15"/>
      <c r="X283" s="15"/>
      <c r="Y283" s="15"/>
      <c r="Z283" s="15"/>
    </row>
    <row r="284" spans="1:26" ht="15.75" customHeight="1" x14ac:dyDescent="0.25">
      <c r="A284" s="52"/>
      <c r="B284" s="52"/>
      <c r="C284" s="6"/>
      <c r="D284" s="6"/>
      <c r="E284" s="15"/>
      <c r="F284" s="15"/>
      <c r="G284" s="15"/>
      <c r="H284" s="53"/>
      <c r="I284" s="84"/>
      <c r="J284" s="6"/>
      <c r="K284" s="15"/>
      <c r="L284" s="15"/>
      <c r="M284" s="15"/>
      <c r="N284" s="15"/>
      <c r="O284" s="57"/>
      <c r="P284" s="15"/>
      <c r="Q284" s="15"/>
      <c r="R284" s="15"/>
      <c r="S284" s="15"/>
      <c r="T284" s="15"/>
      <c r="U284" s="15"/>
      <c r="V284" s="15"/>
      <c r="W284" s="15"/>
      <c r="X284" s="15"/>
      <c r="Y284" s="15"/>
      <c r="Z284" s="15"/>
    </row>
    <row r="285" spans="1:26" ht="15.75" customHeight="1" x14ac:dyDescent="0.25">
      <c r="A285" s="52"/>
      <c r="B285" s="52"/>
      <c r="C285" s="6"/>
      <c r="D285" s="6"/>
      <c r="E285" s="15"/>
      <c r="F285" s="15"/>
      <c r="G285" s="15"/>
      <c r="H285" s="53"/>
      <c r="I285" s="84"/>
      <c r="J285" s="6"/>
      <c r="K285" s="15"/>
      <c r="L285" s="15"/>
      <c r="M285" s="15"/>
      <c r="N285" s="15"/>
      <c r="O285" s="57"/>
      <c r="P285" s="15"/>
      <c r="Q285" s="15"/>
      <c r="R285" s="15"/>
      <c r="S285" s="15"/>
      <c r="T285" s="15"/>
      <c r="U285" s="15"/>
      <c r="V285" s="15"/>
      <c r="W285" s="15"/>
      <c r="X285" s="15"/>
      <c r="Y285" s="15"/>
      <c r="Z285" s="15"/>
    </row>
    <row r="286" spans="1:26" ht="15.75" customHeight="1" x14ac:dyDescent="0.25">
      <c r="A286" s="52"/>
      <c r="B286" s="52"/>
      <c r="C286" s="6"/>
      <c r="D286" s="6"/>
      <c r="E286" s="15"/>
      <c r="F286" s="15"/>
      <c r="G286" s="15"/>
      <c r="H286" s="53"/>
      <c r="I286" s="84"/>
      <c r="J286" s="6"/>
      <c r="K286" s="15"/>
      <c r="L286" s="15"/>
      <c r="M286" s="15"/>
      <c r="N286" s="15"/>
      <c r="O286" s="57"/>
      <c r="P286" s="15"/>
      <c r="Q286" s="15"/>
      <c r="R286" s="15"/>
      <c r="S286" s="15"/>
      <c r="T286" s="15"/>
      <c r="U286" s="15"/>
      <c r="V286" s="15"/>
      <c r="W286" s="15"/>
      <c r="X286" s="15"/>
      <c r="Y286" s="15"/>
      <c r="Z286" s="15"/>
    </row>
    <row r="287" spans="1:26" ht="15.75" customHeight="1" x14ac:dyDescent="0.25">
      <c r="A287" s="52"/>
      <c r="B287" s="52"/>
      <c r="C287" s="6"/>
      <c r="D287" s="6"/>
      <c r="E287" s="15"/>
      <c r="F287" s="15"/>
      <c r="G287" s="15"/>
      <c r="H287" s="53"/>
      <c r="I287" s="84"/>
      <c r="J287" s="6"/>
      <c r="K287" s="15"/>
      <c r="L287" s="15"/>
      <c r="M287" s="15"/>
      <c r="N287" s="15"/>
      <c r="O287" s="57"/>
      <c r="P287" s="15"/>
      <c r="Q287" s="15"/>
      <c r="R287" s="15"/>
      <c r="S287" s="15"/>
      <c r="T287" s="15"/>
      <c r="U287" s="15"/>
      <c r="V287" s="15"/>
      <c r="W287" s="15"/>
      <c r="X287" s="15"/>
      <c r="Y287" s="15"/>
      <c r="Z287" s="15"/>
    </row>
    <row r="288" spans="1:26" ht="15.75" customHeight="1" x14ac:dyDescent="0.25">
      <c r="A288" s="52"/>
      <c r="B288" s="52"/>
      <c r="C288" s="6"/>
      <c r="D288" s="6"/>
      <c r="E288" s="15"/>
      <c r="F288" s="15"/>
      <c r="G288" s="15"/>
      <c r="H288" s="53"/>
      <c r="I288" s="84"/>
      <c r="J288" s="6"/>
      <c r="K288" s="15"/>
      <c r="L288" s="15"/>
      <c r="M288" s="15"/>
      <c r="N288" s="15"/>
      <c r="O288" s="57"/>
      <c r="P288" s="15"/>
      <c r="Q288" s="15"/>
      <c r="R288" s="15"/>
      <c r="S288" s="15"/>
      <c r="T288" s="15"/>
      <c r="U288" s="15"/>
      <c r="V288" s="15"/>
      <c r="W288" s="15"/>
      <c r="X288" s="15"/>
      <c r="Y288" s="15"/>
      <c r="Z288" s="15"/>
    </row>
    <row r="289" spans="1:26" ht="15.75" customHeight="1" x14ac:dyDescent="0.25">
      <c r="A289" s="52"/>
      <c r="B289" s="52"/>
      <c r="C289" s="6"/>
      <c r="D289" s="6"/>
      <c r="E289" s="15"/>
      <c r="F289" s="15"/>
      <c r="G289" s="15"/>
      <c r="H289" s="53"/>
      <c r="I289" s="84"/>
      <c r="J289" s="6"/>
      <c r="K289" s="15"/>
      <c r="L289" s="15"/>
      <c r="M289" s="15"/>
      <c r="N289" s="15"/>
      <c r="O289" s="57"/>
      <c r="P289" s="15"/>
      <c r="Q289" s="15"/>
      <c r="R289" s="15"/>
      <c r="S289" s="15"/>
      <c r="T289" s="15"/>
      <c r="U289" s="15"/>
      <c r="V289" s="15"/>
      <c r="W289" s="15"/>
      <c r="X289" s="15"/>
      <c r="Y289" s="15"/>
      <c r="Z289" s="15"/>
    </row>
    <row r="290" spans="1:26" ht="15.75" customHeight="1" x14ac:dyDescent="0.25">
      <c r="A290" s="52"/>
      <c r="B290" s="52"/>
      <c r="C290" s="6"/>
      <c r="D290" s="6"/>
      <c r="E290" s="15"/>
      <c r="F290" s="15"/>
      <c r="G290" s="15"/>
      <c r="H290" s="53"/>
      <c r="I290" s="84"/>
      <c r="J290" s="6"/>
      <c r="K290" s="15"/>
      <c r="L290" s="15"/>
      <c r="M290" s="15"/>
      <c r="N290" s="15"/>
      <c r="O290" s="57"/>
      <c r="P290" s="15"/>
      <c r="Q290" s="15"/>
      <c r="R290" s="15"/>
      <c r="S290" s="15"/>
      <c r="T290" s="15"/>
      <c r="U290" s="15"/>
      <c r="V290" s="15"/>
      <c r="W290" s="15"/>
      <c r="X290" s="15"/>
      <c r="Y290" s="15"/>
      <c r="Z290" s="15"/>
    </row>
    <row r="291" spans="1:26" ht="15.75" customHeight="1" x14ac:dyDescent="0.25">
      <c r="A291" s="52"/>
      <c r="B291" s="52"/>
      <c r="C291" s="6"/>
      <c r="D291" s="6"/>
      <c r="E291" s="15"/>
      <c r="F291" s="15"/>
      <c r="G291" s="15"/>
      <c r="H291" s="53"/>
      <c r="I291" s="84"/>
      <c r="J291" s="6"/>
      <c r="K291" s="15"/>
      <c r="L291" s="15"/>
      <c r="M291" s="15"/>
      <c r="N291" s="15"/>
      <c r="O291" s="57"/>
      <c r="P291" s="15"/>
      <c r="Q291" s="15"/>
      <c r="R291" s="15"/>
      <c r="S291" s="15"/>
      <c r="T291" s="15"/>
      <c r="U291" s="15"/>
      <c r="V291" s="15"/>
      <c r="W291" s="15"/>
      <c r="X291" s="15"/>
      <c r="Y291" s="15"/>
      <c r="Z291" s="15"/>
    </row>
    <row r="292" spans="1:26" ht="15.75" customHeight="1" x14ac:dyDescent="0.25">
      <c r="A292" s="52"/>
      <c r="B292" s="52"/>
      <c r="C292" s="6"/>
      <c r="D292" s="6"/>
      <c r="E292" s="15"/>
      <c r="F292" s="15"/>
      <c r="G292" s="15"/>
      <c r="H292" s="53"/>
      <c r="I292" s="84"/>
      <c r="J292" s="6"/>
      <c r="K292" s="15"/>
      <c r="L292" s="15"/>
      <c r="M292" s="15"/>
      <c r="N292" s="15"/>
      <c r="O292" s="57"/>
      <c r="P292" s="15"/>
      <c r="Q292" s="15"/>
      <c r="R292" s="15"/>
      <c r="S292" s="15"/>
      <c r="T292" s="15"/>
      <c r="U292" s="15"/>
      <c r="V292" s="15"/>
      <c r="W292" s="15"/>
      <c r="X292" s="15"/>
      <c r="Y292" s="15"/>
      <c r="Z292" s="15"/>
    </row>
    <row r="293" spans="1:26" ht="15.75" customHeight="1" x14ac:dyDescent="0.25">
      <c r="A293" s="52"/>
      <c r="B293" s="52"/>
      <c r="C293" s="6"/>
      <c r="D293" s="6"/>
      <c r="E293" s="15"/>
      <c r="F293" s="15"/>
      <c r="G293" s="15"/>
      <c r="H293" s="53"/>
      <c r="I293" s="84"/>
      <c r="J293" s="6"/>
      <c r="K293" s="15"/>
      <c r="L293" s="15"/>
      <c r="M293" s="15"/>
      <c r="N293" s="15"/>
      <c r="O293" s="57"/>
      <c r="P293" s="15"/>
      <c r="Q293" s="15"/>
      <c r="R293" s="15"/>
      <c r="S293" s="15"/>
      <c r="T293" s="15"/>
      <c r="U293" s="15"/>
      <c r="V293" s="15"/>
      <c r="W293" s="15"/>
      <c r="X293" s="15"/>
      <c r="Y293" s="15"/>
      <c r="Z293" s="15"/>
    </row>
    <row r="294" spans="1:26" ht="15.75" customHeight="1" x14ac:dyDescent="0.25">
      <c r="A294" s="52"/>
      <c r="B294" s="52"/>
      <c r="C294" s="6"/>
      <c r="D294" s="6"/>
      <c r="E294" s="15"/>
      <c r="F294" s="15"/>
      <c r="G294" s="15"/>
      <c r="H294" s="53"/>
      <c r="I294" s="84"/>
      <c r="J294" s="6"/>
      <c r="K294" s="15"/>
      <c r="L294" s="15"/>
      <c r="M294" s="15"/>
      <c r="N294" s="15"/>
      <c r="O294" s="57"/>
      <c r="P294" s="15"/>
      <c r="Q294" s="15"/>
      <c r="R294" s="15"/>
      <c r="S294" s="15"/>
      <c r="T294" s="15"/>
      <c r="U294" s="15"/>
      <c r="V294" s="15"/>
      <c r="W294" s="15"/>
      <c r="X294" s="15"/>
      <c r="Y294" s="15"/>
      <c r="Z294" s="15"/>
    </row>
    <row r="295" spans="1:26" ht="15.75" customHeight="1" x14ac:dyDescent="0.25">
      <c r="A295" s="52"/>
      <c r="B295" s="52"/>
      <c r="C295" s="6"/>
      <c r="D295" s="6"/>
      <c r="E295" s="15"/>
      <c r="F295" s="15"/>
      <c r="G295" s="15"/>
      <c r="H295" s="53"/>
      <c r="I295" s="84"/>
      <c r="J295" s="6"/>
      <c r="K295" s="15"/>
      <c r="L295" s="15"/>
      <c r="M295" s="15"/>
      <c r="N295" s="15"/>
      <c r="O295" s="57"/>
      <c r="P295" s="15"/>
      <c r="Q295" s="15"/>
      <c r="R295" s="15"/>
      <c r="S295" s="15"/>
      <c r="T295" s="15"/>
      <c r="U295" s="15"/>
      <c r="V295" s="15"/>
      <c r="W295" s="15"/>
      <c r="X295" s="15"/>
      <c r="Y295" s="15"/>
      <c r="Z295" s="15"/>
    </row>
    <row r="296" spans="1:26" ht="15.75" customHeight="1" x14ac:dyDescent="0.25">
      <c r="A296" s="52"/>
      <c r="B296" s="52"/>
      <c r="C296" s="6"/>
      <c r="D296" s="6"/>
      <c r="E296" s="15"/>
      <c r="F296" s="15"/>
      <c r="G296" s="15"/>
      <c r="H296" s="53"/>
      <c r="I296" s="84"/>
      <c r="J296" s="6"/>
      <c r="K296" s="15"/>
      <c r="L296" s="15"/>
      <c r="M296" s="15"/>
      <c r="N296" s="15"/>
      <c r="O296" s="57"/>
      <c r="P296" s="15"/>
      <c r="Q296" s="15"/>
      <c r="R296" s="15"/>
      <c r="S296" s="15"/>
      <c r="T296" s="15"/>
      <c r="U296" s="15"/>
      <c r="V296" s="15"/>
      <c r="W296" s="15"/>
      <c r="X296" s="15"/>
      <c r="Y296" s="15"/>
      <c r="Z296" s="15"/>
    </row>
    <row r="297" spans="1:26" ht="15.75" customHeight="1" x14ac:dyDescent="0.25">
      <c r="A297" s="52"/>
      <c r="B297" s="52"/>
      <c r="C297" s="6"/>
      <c r="D297" s="6"/>
      <c r="E297" s="15"/>
      <c r="F297" s="15"/>
      <c r="G297" s="15"/>
      <c r="H297" s="53"/>
      <c r="I297" s="84"/>
      <c r="J297" s="6"/>
      <c r="K297" s="15"/>
      <c r="L297" s="15"/>
      <c r="M297" s="15"/>
      <c r="N297" s="15"/>
      <c r="O297" s="57"/>
      <c r="P297" s="15"/>
      <c r="Q297" s="15"/>
      <c r="R297" s="15"/>
      <c r="S297" s="15"/>
      <c r="T297" s="15"/>
      <c r="U297" s="15"/>
      <c r="V297" s="15"/>
      <c r="W297" s="15"/>
      <c r="X297" s="15"/>
      <c r="Y297" s="15"/>
      <c r="Z297" s="15"/>
    </row>
    <row r="298" spans="1:26" ht="15.75" customHeight="1" x14ac:dyDescent="0.25">
      <c r="A298" s="52"/>
      <c r="B298" s="52"/>
      <c r="C298" s="6"/>
      <c r="D298" s="6"/>
      <c r="E298" s="15"/>
      <c r="F298" s="15"/>
      <c r="G298" s="15"/>
      <c r="H298" s="53"/>
      <c r="I298" s="84"/>
      <c r="J298" s="6"/>
      <c r="K298" s="15"/>
      <c r="L298" s="15"/>
      <c r="M298" s="15"/>
      <c r="N298" s="15"/>
      <c r="O298" s="57"/>
      <c r="P298" s="15"/>
      <c r="Q298" s="15"/>
      <c r="R298" s="15"/>
      <c r="S298" s="15"/>
      <c r="T298" s="15"/>
      <c r="U298" s="15"/>
      <c r="V298" s="15"/>
      <c r="W298" s="15"/>
      <c r="X298" s="15"/>
      <c r="Y298" s="15"/>
      <c r="Z298" s="15"/>
    </row>
    <row r="299" spans="1:26" ht="15.75" customHeight="1" x14ac:dyDescent="0.25">
      <c r="A299" s="52"/>
      <c r="B299" s="52"/>
      <c r="C299" s="6"/>
      <c r="D299" s="6"/>
      <c r="E299" s="15"/>
      <c r="F299" s="15"/>
      <c r="G299" s="15"/>
      <c r="H299" s="53"/>
      <c r="I299" s="84"/>
      <c r="J299" s="6"/>
      <c r="K299" s="15"/>
      <c r="L299" s="15"/>
      <c r="M299" s="15"/>
      <c r="N299" s="15"/>
      <c r="O299" s="57"/>
      <c r="P299" s="15"/>
      <c r="Q299" s="15"/>
      <c r="R299" s="15"/>
      <c r="S299" s="15"/>
      <c r="T299" s="15"/>
      <c r="U299" s="15"/>
      <c r="V299" s="15"/>
      <c r="W299" s="15"/>
      <c r="X299" s="15"/>
      <c r="Y299" s="15"/>
      <c r="Z299" s="15"/>
    </row>
    <row r="300" spans="1:26" ht="15.75" customHeight="1" x14ac:dyDescent="0.25">
      <c r="A300" s="52"/>
      <c r="B300" s="52"/>
      <c r="C300" s="6"/>
      <c r="D300" s="6"/>
      <c r="E300" s="15"/>
      <c r="F300" s="15"/>
      <c r="G300" s="15"/>
      <c r="H300" s="53"/>
      <c r="I300" s="84"/>
      <c r="J300" s="6"/>
      <c r="K300" s="15"/>
      <c r="L300" s="15"/>
      <c r="M300" s="15"/>
      <c r="N300" s="15"/>
      <c r="O300" s="57"/>
      <c r="P300" s="15"/>
      <c r="Q300" s="15"/>
      <c r="R300" s="15"/>
      <c r="S300" s="15"/>
      <c r="T300" s="15"/>
      <c r="U300" s="15"/>
      <c r="V300" s="15"/>
      <c r="W300" s="15"/>
      <c r="X300" s="15"/>
      <c r="Y300" s="15"/>
      <c r="Z300" s="15"/>
    </row>
    <row r="301" spans="1:26" ht="15.75" customHeight="1" x14ac:dyDescent="0.25">
      <c r="A301" s="52"/>
      <c r="B301" s="52"/>
      <c r="C301" s="6"/>
      <c r="D301" s="6"/>
      <c r="E301" s="15"/>
      <c r="F301" s="15"/>
      <c r="G301" s="15"/>
      <c r="H301" s="53"/>
      <c r="I301" s="84"/>
      <c r="J301" s="6"/>
      <c r="K301" s="15"/>
      <c r="L301" s="15"/>
      <c r="M301" s="15"/>
      <c r="N301" s="15"/>
      <c r="O301" s="57"/>
      <c r="P301" s="15"/>
      <c r="Q301" s="15"/>
      <c r="R301" s="15"/>
      <c r="S301" s="15"/>
      <c r="T301" s="15"/>
      <c r="U301" s="15"/>
      <c r="V301" s="15"/>
      <c r="W301" s="15"/>
      <c r="X301" s="15"/>
      <c r="Y301" s="15"/>
      <c r="Z301" s="15"/>
    </row>
    <row r="302" spans="1:26" ht="15.75" customHeight="1" x14ac:dyDescent="0.25">
      <c r="A302" s="52"/>
      <c r="B302" s="52"/>
      <c r="C302" s="6"/>
      <c r="D302" s="6"/>
      <c r="E302" s="15"/>
      <c r="F302" s="15"/>
      <c r="G302" s="15"/>
      <c r="H302" s="53"/>
      <c r="I302" s="84"/>
      <c r="J302" s="6"/>
      <c r="K302" s="15"/>
      <c r="L302" s="15"/>
      <c r="M302" s="15"/>
      <c r="N302" s="15"/>
      <c r="O302" s="57"/>
      <c r="P302" s="15"/>
      <c r="Q302" s="15"/>
      <c r="R302" s="15"/>
      <c r="S302" s="15"/>
      <c r="T302" s="15"/>
      <c r="U302" s="15"/>
      <c r="V302" s="15"/>
      <c r="W302" s="15"/>
      <c r="X302" s="15"/>
      <c r="Y302" s="15"/>
      <c r="Z302" s="15"/>
    </row>
    <row r="303" spans="1:26" ht="15.75" customHeight="1" x14ac:dyDescent="0.25">
      <c r="A303" s="52"/>
      <c r="B303" s="52"/>
      <c r="C303" s="6"/>
      <c r="D303" s="6"/>
      <c r="E303" s="15"/>
      <c r="F303" s="15"/>
      <c r="G303" s="15"/>
      <c r="H303" s="53"/>
      <c r="I303" s="84"/>
      <c r="J303" s="6"/>
      <c r="K303" s="15"/>
      <c r="L303" s="15"/>
      <c r="M303" s="15"/>
      <c r="N303" s="15"/>
      <c r="O303" s="57"/>
      <c r="P303" s="15"/>
      <c r="Q303" s="15"/>
      <c r="R303" s="15"/>
      <c r="S303" s="15"/>
      <c r="T303" s="15"/>
      <c r="U303" s="15"/>
      <c r="V303" s="15"/>
      <c r="W303" s="15"/>
      <c r="X303" s="15"/>
      <c r="Y303" s="15"/>
      <c r="Z303" s="15"/>
    </row>
    <row r="304" spans="1:26" ht="15.75" customHeight="1" x14ac:dyDescent="0.25">
      <c r="A304" s="52"/>
      <c r="B304" s="52"/>
      <c r="C304" s="6"/>
      <c r="D304" s="6"/>
      <c r="E304" s="15"/>
      <c r="F304" s="15"/>
      <c r="G304" s="15"/>
      <c r="H304" s="53"/>
      <c r="I304" s="84"/>
      <c r="J304" s="6"/>
      <c r="K304" s="15"/>
      <c r="L304" s="15"/>
      <c r="M304" s="15"/>
      <c r="N304" s="15"/>
      <c r="O304" s="57"/>
      <c r="P304" s="15"/>
      <c r="Q304" s="15"/>
      <c r="R304" s="15"/>
      <c r="S304" s="15"/>
      <c r="T304" s="15"/>
      <c r="U304" s="15"/>
      <c r="V304" s="15"/>
      <c r="W304" s="15"/>
      <c r="X304" s="15"/>
      <c r="Y304" s="15"/>
      <c r="Z304" s="15"/>
    </row>
    <row r="305" spans="1:26" ht="15.75" customHeight="1" x14ac:dyDescent="0.25">
      <c r="A305" s="52"/>
      <c r="B305" s="52"/>
      <c r="C305" s="6"/>
      <c r="D305" s="6"/>
      <c r="E305" s="15"/>
      <c r="F305" s="15"/>
      <c r="G305" s="15"/>
      <c r="H305" s="53"/>
      <c r="I305" s="84"/>
      <c r="J305" s="6"/>
      <c r="K305" s="15"/>
      <c r="L305" s="15"/>
      <c r="M305" s="15"/>
      <c r="N305" s="15"/>
      <c r="O305" s="57"/>
      <c r="P305" s="15"/>
      <c r="Q305" s="15"/>
      <c r="R305" s="15"/>
      <c r="S305" s="15"/>
      <c r="T305" s="15"/>
      <c r="U305" s="15"/>
      <c r="V305" s="15"/>
      <c r="W305" s="15"/>
      <c r="X305" s="15"/>
      <c r="Y305" s="15"/>
      <c r="Z305" s="15"/>
    </row>
    <row r="306" spans="1:26" ht="15.75" customHeight="1" x14ac:dyDescent="0.25">
      <c r="A306" s="52"/>
      <c r="B306" s="52"/>
      <c r="C306" s="6"/>
      <c r="D306" s="6"/>
      <c r="E306" s="15"/>
      <c r="F306" s="15"/>
      <c r="G306" s="15"/>
      <c r="H306" s="53"/>
      <c r="I306" s="84"/>
      <c r="J306" s="6"/>
      <c r="K306" s="15"/>
      <c r="L306" s="15"/>
      <c r="M306" s="15"/>
      <c r="N306" s="15"/>
      <c r="O306" s="57"/>
      <c r="P306" s="15"/>
      <c r="Q306" s="15"/>
      <c r="R306" s="15"/>
      <c r="S306" s="15"/>
      <c r="T306" s="15"/>
      <c r="U306" s="15"/>
      <c r="V306" s="15"/>
      <c r="W306" s="15"/>
      <c r="X306" s="15"/>
      <c r="Y306" s="15"/>
      <c r="Z306" s="15"/>
    </row>
    <row r="307" spans="1:26" ht="15.75" customHeight="1" x14ac:dyDescent="0.25">
      <c r="A307" s="52"/>
      <c r="B307" s="52"/>
      <c r="C307" s="6"/>
      <c r="D307" s="6"/>
      <c r="E307" s="15"/>
      <c r="F307" s="15"/>
      <c r="G307" s="15"/>
      <c r="H307" s="53"/>
      <c r="I307" s="84"/>
      <c r="J307" s="6"/>
      <c r="K307" s="15"/>
      <c r="L307" s="15"/>
      <c r="M307" s="15"/>
      <c r="N307" s="15"/>
      <c r="O307" s="57"/>
      <c r="P307" s="15"/>
      <c r="Q307" s="15"/>
      <c r="R307" s="15"/>
      <c r="S307" s="15"/>
      <c r="T307" s="15"/>
      <c r="U307" s="15"/>
      <c r="V307" s="15"/>
      <c r="W307" s="15"/>
      <c r="X307" s="15"/>
      <c r="Y307" s="15"/>
      <c r="Z307" s="15"/>
    </row>
    <row r="308" spans="1:26" ht="15.75" customHeight="1" x14ac:dyDescent="0.25">
      <c r="A308" s="52"/>
      <c r="B308" s="52"/>
      <c r="C308" s="6"/>
      <c r="D308" s="6"/>
      <c r="E308" s="15"/>
      <c r="F308" s="15"/>
      <c r="G308" s="15"/>
      <c r="H308" s="53"/>
      <c r="I308" s="84"/>
      <c r="J308" s="6"/>
      <c r="K308" s="15"/>
      <c r="L308" s="15"/>
      <c r="M308" s="15"/>
      <c r="N308" s="15"/>
      <c r="O308" s="57"/>
      <c r="P308" s="15"/>
      <c r="Q308" s="15"/>
      <c r="R308" s="15"/>
      <c r="S308" s="15"/>
      <c r="T308" s="15"/>
      <c r="U308" s="15"/>
      <c r="V308" s="15"/>
      <c r="W308" s="15"/>
      <c r="X308" s="15"/>
      <c r="Y308" s="15"/>
      <c r="Z308" s="15"/>
    </row>
    <row r="309" spans="1:26" ht="15.75" customHeight="1" x14ac:dyDescent="0.25">
      <c r="A309" s="52"/>
      <c r="B309" s="52"/>
      <c r="C309" s="6"/>
      <c r="D309" s="6"/>
      <c r="E309" s="15"/>
      <c r="F309" s="15"/>
      <c r="G309" s="15"/>
      <c r="H309" s="53"/>
      <c r="I309" s="84"/>
      <c r="J309" s="6"/>
      <c r="K309" s="15"/>
      <c r="L309" s="15"/>
      <c r="M309" s="15"/>
      <c r="N309" s="15"/>
      <c r="O309" s="57"/>
      <c r="P309" s="15"/>
      <c r="Q309" s="15"/>
      <c r="R309" s="15"/>
      <c r="S309" s="15"/>
      <c r="T309" s="15"/>
      <c r="U309" s="15"/>
      <c r="V309" s="15"/>
      <c r="W309" s="15"/>
      <c r="X309" s="15"/>
      <c r="Y309" s="15"/>
      <c r="Z309" s="15"/>
    </row>
    <row r="310" spans="1:26" ht="15.75" customHeight="1" x14ac:dyDescent="0.25">
      <c r="A310" s="52"/>
      <c r="B310" s="52"/>
      <c r="C310" s="6"/>
      <c r="D310" s="6"/>
      <c r="E310" s="15"/>
      <c r="F310" s="15"/>
      <c r="G310" s="15"/>
      <c r="H310" s="53"/>
      <c r="I310" s="84"/>
      <c r="J310" s="6"/>
      <c r="K310" s="15"/>
      <c r="L310" s="15"/>
      <c r="M310" s="15"/>
      <c r="N310" s="15"/>
      <c r="O310" s="57"/>
      <c r="P310" s="15"/>
      <c r="Q310" s="15"/>
      <c r="R310" s="15"/>
      <c r="S310" s="15"/>
      <c r="T310" s="15"/>
      <c r="U310" s="15"/>
      <c r="V310" s="15"/>
      <c r="W310" s="15"/>
      <c r="X310" s="15"/>
      <c r="Y310" s="15"/>
      <c r="Z310" s="15"/>
    </row>
    <row r="311" spans="1:26" ht="15.75" customHeight="1" x14ac:dyDescent="0.25">
      <c r="A311" s="52"/>
      <c r="B311" s="52"/>
      <c r="C311" s="6"/>
      <c r="D311" s="6"/>
      <c r="E311" s="15"/>
      <c r="F311" s="15"/>
      <c r="G311" s="15"/>
      <c r="H311" s="53"/>
      <c r="I311" s="84"/>
      <c r="J311" s="6"/>
      <c r="K311" s="15"/>
      <c r="L311" s="15"/>
      <c r="M311" s="15"/>
      <c r="N311" s="15"/>
      <c r="O311" s="57"/>
      <c r="P311" s="15"/>
      <c r="Q311" s="15"/>
      <c r="R311" s="15"/>
      <c r="S311" s="15"/>
      <c r="T311" s="15"/>
      <c r="U311" s="15"/>
      <c r="V311" s="15"/>
      <c r="W311" s="15"/>
      <c r="X311" s="15"/>
      <c r="Y311" s="15"/>
      <c r="Z311" s="15"/>
    </row>
    <row r="312" spans="1:26" ht="15.75" customHeight="1" x14ac:dyDescent="0.25">
      <c r="A312" s="52"/>
      <c r="B312" s="52"/>
      <c r="C312" s="6"/>
      <c r="D312" s="6"/>
      <c r="E312" s="15"/>
      <c r="F312" s="15"/>
      <c r="G312" s="15"/>
      <c r="H312" s="53"/>
      <c r="I312" s="84"/>
      <c r="J312" s="6"/>
      <c r="K312" s="15"/>
      <c r="L312" s="15"/>
      <c r="M312" s="15"/>
      <c r="N312" s="15"/>
      <c r="O312" s="57"/>
      <c r="P312" s="15"/>
      <c r="Q312" s="15"/>
      <c r="R312" s="15"/>
      <c r="S312" s="15"/>
      <c r="T312" s="15"/>
      <c r="U312" s="15"/>
      <c r="V312" s="15"/>
      <c r="W312" s="15"/>
      <c r="X312" s="15"/>
      <c r="Y312" s="15"/>
      <c r="Z312" s="15"/>
    </row>
    <row r="313" spans="1:26" ht="15.75" customHeight="1" x14ac:dyDescent="0.25">
      <c r="A313" s="52"/>
      <c r="B313" s="52"/>
      <c r="C313" s="6"/>
      <c r="D313" s="6"/>
      <c r="E313" s="15"/>
      <c r="F313" s="15"/>
      <c r="G313" s="15"/>
      <c r="H313" s="53"/>
      <c r="I313" s="84"/>
      <c r="J313" s="6"/>
      <c r="K313" s="15"/>
      <c r="L313" s="15"/>
      <c r="M313" s="15"/>
      <c r="N313" s="15"/>
      <c r="O313" s="57"/>
      <c r="P313" s="15"/>
      <c r="Q313" s="15"/>
      <c r="R313" s="15"/>
      <c r="S313" s="15"/>
      <c r="T313" s="15"/>
      <c r="U313" s="15"/>
      <c r="V313" s="15"/>
      <c r="W313" s="15"/>
      <c r="X313" s="15"/>
      <c r="Y313" s="15"/>
      <c r="Z313" s="15"/>
    </row>
    <row r="314" spans="1:26" ht="15.75" customHeight="1" x14ac:dyDescent="0.25">
      <c r="A314" s="52"/>
      <c r="B314" s="52"/>
      <c r="C314" s="6"/>
      <c r="D314" s="6"/>
      <c r="E314" s="15"/>
      <c r="F314" s="15"/>
      <c r="G314" s="15"/>
      <c r="H314" s="53"/>
      <c r="I314" s="84"/>
      <c r="J314" s="6"/>
      <c r="K314" s="15"/>
      <c r="L314" s="15"/>
      <c r="M314" s="15"/>
      <c r="N314" s="15"/>
      <c r="O314" s="57"/>
      <c r="P314" s="15"/>
      <c r="Q314" s="15"/>
      <c r="R314" s="15"/>
      <c r="S314" s="15"/>
      <c r="T314" s="15"/>
      <c r="U314" s="15"/>
      <c r="V314" s="15"/>
      <c r="W314" s="15"/>
      <c r="X314" s="15"/>
      <c r="Y314" s="15"/>
      <c r="Z314" s="15"/>
    </row>
    <row r="315" spans="1:26" ht="15.75" customHeight="1" x14ac:dyDescent="0.25">
      <c r="A315" s="52"/>
      <c r="B315" s="52"/>
      <c r="C315" s="6"/>
      <c r="D315" s="6"/>
      <c r="E315" s="15"/>
      <c r="F315" s="15"/>
      <c r="G315" s="15"/>
      <c r="H315" s="53"/>
      <c r="I315" s="84"/>
      <c r="J315" s="6"/>
      <c r="K315" s="15"/>
      <c r="L315" s="15"/>
      <c r="M315" s="15"/>
      <c r="N315" s="15"/>
      <c r="O315" s="57"/>
      <c r="P315" s="15"/>
      <c r="Q315" s="15"/>
      <c r="R315" s="15"/>
      <c r="S315" s="15"/>
      <c r="T315" s="15"/>
      <c r="U315" s="15"/>
      <c r="V315" s="15"/>
      <c r="W315" s="15"/>
      <c r="X315" s="15"/>
      <c r="Y315" s="15"/>
      <c r="Z315" s="15"/>
    </row>
    <row r="316" spans="1:26" ht="15.75" customHeight="1" x14ac:dyDescent="0.25">
      <c r="A316" s="52"/>
      <c r="B316" s="52"/>
      <c r="C316" s="6"/>
      <c r="D316" s="6"/>
      <c r="E316" s="15"/>
      <c r="F316" s="15"/>
      <c r="G316" s="15"/>
      <c r="H316" s="53"/>
      <c r="I316" s="84"/>
      <c r="J316" s="6"/>
      <c r="K316" s="15"/>
      <c r="L316" s="15"/>
      <c r="M316" s="15"/>
      <c r="N316" s="15"/>
      <c r="O316" s="57"/>
      <c r="P316" s="15"/>
      <c r="Q316" s="15"/>
      <c r="R316" s="15"/>
      <c r="S316" s="15"/>
      <c r="T316" s="15"/>
      <c r="U316" s="15"/>
      <c r="V316" s="15"/>
      <c r="W316" s="15"/>
      <c r="X316" s="15"/>
      <c r="Y316" s="15"/>
      <c r="Z316" s="15"/>
    </row>
    <row r="317" spans="1:26" ht="15.75" customHeight="1" x14ac:dyDescent="0.25">
      <c r="A317" s="52"/>
      <c r="B317" s="52"/>
      <c r="C317" s="6"/>
      <c r="D317" s="6"/>
      <c r="E317" s="15"/>
      <c r="F317" s="15"/>
      <c r="G317" s="15"/>
      <c r="H317" s="53"/>
      <c r="I317" s="84"/>
      <c r="J317" s="6"/>
      <c r="K317" s="15"/>
      <c r="L317" s="15"/>
      <c r="M317" s="15"/>
      <c r="N317" s="15"/>
      <c r="O317" s="57"/>
      <c r="P317" s="15"/>
      <c r="Q317" s="15"/>
      <c r="R317" s="15"/>
      <c r="S317" s="15"/>
      <c r="T317" s="15"/>
      <c r="U317" s="15"/>
      <c r="V317" s="15"/>
      <c r="W317" s="15"/>
      <c r="X317" s="15"/>
      <c r="Y317" s="15"/>
      <c r="Z317" s="15"/>
    </row>
    <row r="318" spans="1:26" ht="15.75" customHeight="1" x14ac:dyDescent="0.25">
      <c r="A318" s="52"/>
      <c r="B318" s="52"/>
      <c r="C318" s="6"/>
      <c r="D318" s="6"/>
      <c r="E318" s="15"/>
      <c r="F318" s="15"/>
      <c r="G318" s="15"/>
      <c r="H318" s="53"/>
      <c r="I318" s="84"/>
      <c r="J318" s="6"/>
      <c r="K318" s="15"/>
      <c r="L318" s="15"/>
      <c r="M318" s="15"/>
      <c r="N318" s="15"/>
      <c r="O318" s="57"/>
      <c r="P318" s="15"/>
      <c r="Q318" s="15"/>
      <c r="R318" s="15"/>
      <c r="S318" s="15"/>
      <c r="T318" s="15"/>
      <c r="U318" s="15"/>
      <c r="V318" s="15"/>
      <c r="W318" s="15"/>
      <c r="X318" s="15"/>
      <c r="Y318" s="15"/>
      <c r="Z318" s="15"/>
    </row>
    <row r="319" spans="1:26" ht="15.75" customHeight="1" x14ac:dyDescent="0.25">
      <c r="A319" s="52"/>
      <c r="B319" s="52"/>
      <c r="C319" s="6"/>
      <c r="D319" s="6"/>
      <c r="E319" s="15"/>
      <c r="F319" s="15"/>
      <c r="G319" s="15"/>
      <c r="H319" s="53"/>
      <c r="I319" s="84"/>
      <c r="J319" s="6"/>
      <c r="K319" s="15"/>
      <c r="L319" s="15"/>
      <c r="M319" s="15"/>
      <c r="N319" s="15"/>
      <c r="O319" s="57"/>
      <c r="P319" s="15"/>
      <c r="Q319" s="15"/>
      <c r="R319" s="15"/>
      <c r="S319" s="15"/>
      <c r="T319" s="15"/>
      <c r="U319" s="15"/>
      <c r="V319" s="15"/>
      <c r="W319" s="15"/>
      <c r="X319" s="15"/>
      <c r="Y319" s="15"/>
      <c r="Z319" s="15"/>
    </row>
    <row r="320" spans="1:26" ht="15.75" customHeight="1" x14ac:dyDescent="0.25">
      <c r="A320" s="52"/>
      <c r="B320" s="52"/>
      <c r="C320" s="6"/>
      <c r="D320" s="6"/>
      <c r="E320" s="15"/>
      <c r="F320" s="15"/>
      <c r="G320" s="15"/>
      <c r="H320" s="53"/>
      <c r="I320" s="84"/>
      <c r="J320" s="6"/>
      <c r="K320" s="15"/>
      <c r="L320" s="15"/>
      <c r="M320" s="15"/>
      <c r="N320" s="15"/>
      <c r="O320" s="57"/>
      <c r="P320" s="15"/>
      <c r="Q320" s="15"/>
      <c r="R320" s="15"/>
      <c r="S320" s="15"/>
      <c r="T320" s="15"/>
      <c r="U320" s="15"/>
      <c r="V320" s="15"/>
      <c r="W320" s="15"/>
      <c r="X320" s="15"/>
      <c r="Y320" s="15"/>
      <c r="Z320" s="15"/>
    </row>
    <row r="321" spans="1:26" ht="15.75" customHeight="1" x14ac:dyDescent="0.25">
      <c r="A321" s="52"/>
      <c r="B321" s="52"/>
      <c r="C321" s="6"/>
      <c r="D321" s="6"/>
      <c r="E321" s="15"/>
      <c r="F321" s="15"/>
      <c r="G321" s="15"/>
      <c r="H321" s="53"/>
      <c r="I321" s="84"/>
      <c r="J321" s="6"/>
      <c r="K321" s="15"/>
      <c r="L321" s="15"/>
      <c r="M321" s="15"/>
      <c r="N321" s="15"/>
      <c r="O321" s="57"/>
      <c r="P321" s="15"/>
      <c r="Q321" s="15"/>
      <c r="R321" s="15"/>
      <c r="S321" s="15"/>
      <c r="T321" s="15"/>
      <c r="U321" s="15"/>
      <c r="V321" s="15"/>
      <c r="W321" s="15"/>
      <c r="X321" s="15"/>
      <c r="Y321" s="15"/>
      <c r="Z321" s="15"/>
    </row>
    <row r="322" spans="1:26" ht="15.75" customHeight="1" x14ac:dyDescent="0.25">
      <c r="A322" s="52"/>
      <c r="B322" s="52"/>
      <c r="C322" s="6"/>
      <c r="D322" s="6"/>
      <c r="E322" s="15"/>
      <c r="F322" s="15"/>
      <c r="G322" s="15"/>
      <c r="H322" s="53"/>
      <c r="I322" s="84"/>
      <c r="J322" s="6"/>
      <c r="K322" s="15"/>
      <c r="L322" s="15"/>
      <c r="M322" s="15"/>
      <c r="N322" s="15"/>
      <c r="O322" s="57"/>
      <c r="P322" s="15"/>
      <c r="Q322" s="15"/>
      <c r="R322" s="15"/>
      <c r="S322" s="15"/>
      <c r="T322" s="15"/>
      <c r="U322" s="15"/>
      <c r="V322" s="15"/>
      <c r="W322" s="15"/>
      <c r="X322" s="15"/>
      <c r="Y322" s="15"/>
      <c r="Z322" s="15"/>
    </row>
    <row r="323" spans="1:26" ht="15.75" customHeight="1" x14ac:dyDescent="0.25">
      <c r="A323" s="52"/>
      <c r="B323" s="52"/>
      <c r="C323" s="6"/>
      <c r="D323" s="6"/>
      <c r="E323" s="15"/>
      <c r="F323" s="15"/>
      <c r="G323" s="15"/>
      <c r="H323" s="53"/>
      <c r="I323" s="84"/>
      <c r="J323" s="6"/>
      <c r="K323" s="15"/>
      <c r="L323" s="15"/>
      <c r="M323" s="15"/>
      <c r="N323" s="15"/>
      <c r="O323" s="57"/>
      <c r="P323" s="15"/>
      <c r="Q323" s="15"/>
      <c r="R323" s="15"/>
      <c r="S323" s="15"/>
      <c r="T323" s="15"/>
      <c r="U323" s="15"/>
      <c r="V323" s="15"/>
      <c r="W323" s="15"/>
      <c r="X323" s="15"/>
      <c r="Y323" s="15"/>
      <c r="Z323" s="15"/>
    </row>
    <row r="324" spans="1:26" ht="15.75" customHeight="1" x14ac:dyDescent="0.25">
      <c r="A324" s="52"/>
      <c r="B324" s="52"/>
      <c r="C324" s="6"/>
      <c r="D324" s="6"/>
      <c r="E324" s="15"/>
      <c r="F324" s="15"/>
      <c r="G324" s="15"/>
      <c r="H324" s="53"/>
      <c r="I324" s="84"/>
      <c r="J324" s="6"/>
      <c r="K324" s="15"/>
      <c r="L324" s="15"/>
      <c r="M324" s="15"/>
      <c r="N324" s="15"/>
      <c r="O324" s="57"/>
      <c r="P324" s="15"/>
      <c r="Q324" s="15"/>
      <c r="R324" s="15"/>
      <c r="S324" s="15"/>
      <c r="T324" s="15"/>
      <c r="U324" s="15"/>
      <c r="V324" s="15"/>
      <c r="W324" s="15"/>
      <c r="X324" s="15"/>
      <c r="Y324" s="15"/>
      <c r="Z324" s="15"/>
    </row>
    <row r="325" spans="1:26" ht="15.75" customHeight="1" x14ac:dyDescent="0.25">
      <c r="A325" s="52"/>
      <c r="B325" s="52"/>
      <c r="C325" s="6"/>
      <c r="D325" s="6"/>
      <c r="E325" s="15"/>
      <c r="F325" s="15"/>
      <c r="G325" s="15"/>
      <c r="H325" s="53"/>
      <c r="I325" s="84"/>
      <c r="J325" s="6"/>
      <c r="K325" s="15"/>
      <c r="L325" s="15"/>
      <c r="M325" s="15"/>
      <c r="N325" s="15"/>
      <c r="O325" s="57"/>
      <c r="P325" s="15"/>
      <c r="Q325" s="15"/>
      <c r="R325" s="15"/>
      <c r="S325" s="15"/>
      <c r="T325" s="15"/>
      <c r="U325" s="15"/>
      <c r="V325" s="15"/>
      <c r="W325" s="15"/>
      <c r="X325" s="15"/>
      <c r="Y325" s="15"/>
      <c r="Z325" s="15"/>
    </row>
    <row r="326" spans="1:26" ht="15.75" customHeight="1" x14ac:dyDescent="0.25">
      <c r="A326" s="52"/>
      <c r="B326" s="52"/>
      <c r="C326" s="6"/>
      <c r="D326" s="6"/>
      <c r="E326" s="15"/>
      <c r="F326" s="15"/>
      <c r="G326" s="15"/>
      <c r="H326" s="53"/>
      <c r="I326" s="84"/>
      <c r="J326" s="6"/>
      <c r="K326" s="15"/>
      <c r="L326" s="15"/>
      <c r="M326" s="15"/>
      <c r="N326" s="15"/>
      <c r="O326" s="57"/>
      <c r="P326" s="15"/>
      <c r="Q326" s="15"/>
      <c r="R326" s="15"/>
      <c r="S326" s="15"/>
      <c r="T326" s="15"/>
      <c r="U326" s="15"/>
      <c r="V326" s="15"/>
      <c r="W326" s="15"/>
      <c r="X326" s="15"/>
      <c r="Y326" s="15"/>
      <c r="Z326" s="15"/>
    </row>
    <row r="327" spans="1:26" ht="15.75" customHeight="1" x14ac:dyDescent="0.25">
      <c r="A327" s="52"/>
      <c r="B327" s="52"/>
      <c r="C327" s="6"/>
      <c r="D327" s="6"/>
      <c r="E327" s="15"/>
      <c r="F327" s="15"/>
      <c r="G327" s="15"/>
      <c r="H327" s="53"/>
      <c r="I327" s="84"/>
      <c r="J327" s="6"/>
      <c r="K327" s="15"/>
      <c r="L327" s="15"/>
      <c r="M327" s="15"/>
      <c r="N327" s="15"/>
      <c r="O327" s="57"/>
      <c r="P327" s="15"/>
      <c r="Q327" s="15"/>
      <c r="R327" s="15"/>
      <c r="S327" s="15"/>
      <c r="T327" s="15"/>
      <c r="U327" s="15"/>
      <c r="V327" s="15"/>
      <c r="W327" s="15"/>
      <c r="X327" s="15"/>
      <c r="Y327" s="15"/>
      <c r="Z327" s="15"/>
    </row>
    <row r="328" spans="1:26" ht="15.75" customHeight="1" x14ac:dyDescent="0.25">
      <c r="A328" s="52"/>
      <c r="B328" s="52"/>
      <c r="C328" s="6"/>
      <c r="D328" s="6"/>
      <c r="E328" s="15"/>
      <c r="F328" s="15"/>
      <c r="G328" s="15"/>
      <c r="H328" s="53"/>
      <c r="I328" s="84"/>
      <c r="J328" s="6"/>
      <c r="K328" s="15"/>
      <c r="L328" s="15"/>
      <c r="M328" s="15"/>
      <c r="N328" s="15"/>
      <c r="O328" s="57"/>
      <c r="P328" s="15"/>
      <c r="Q328" s="15"/>
      <c r="R328" s="15"/>
      <c r="S328" s="15"/>
      <c r="T328" s="15"/>
      <c r="U328" s="15"/>
      <c r="V328" s="15"/>
      <c r="W328" s="15"/>
      <c r="X328" s="15"/>
      <c r="Y328" s="15"/>
      <c r="Z328" s="15"/>
    </row>
    <row r="329" spans="1:26" ht="15.75" customHeight="1" x14ac:dyDescent="0.25">
      <c r="A329" s="52"/>
      <c r="B329" s="52"/>
      <c r="C329" s="6"/>
      <c r="D329" s="6"/>
      <c r="E329" s="15"/>
      <c r="F329" s="15"/>
      <c r="G329" s="15"/>
      <c r="H329" s="53"/>
      <c r="I329" s="84"/>
      <c r="J329" s="6"/>
      <c r="K329" s="15"/>
      <c r="L329" s="15"/>
      <c r="M329" s="15"/>
      <c r="N329" s="15"/>
      <c r="O329" s="57"/>
      <c r="P329" s="15"/>
      <c r="Q329" s="15"/>
      <c r="R329" s="15"/>
      <c r="S329" s="15"/>
      <c r="T329" s="15"/>
      <c r="U329" s="15"/>
      <c r="V329" s="15"/>
      <c r="W329" s="15"/>
      <c r="X329" s="15"/>
      <c r="Y329" s="15"/>
      <c r="Z329" s="15"/>
    </row>
    <row r="330" spans="1:26" ht="15.75" customHeight="1" x14ac:dyDescent="0.25">
      <c r="A330" s="52"/>
      <c r="B330" s="52"/>
      <c r="C330" s="6"/>
      <c r="D330" s="6"/>
      <c r="E330" s="15"/>
      <c r="F330" s="15"/>
      <c r="G330" s="15"/>
      <c r="H330" s="53"/>
      <c r="I330" s="84"/>
      <c r="J330" s="6"/>
      <c r="K330" s="15"/>
      <c r="L330" s="15"/>
      <c r="M330" s="15"/>
      <c r="N330" s="15"/>
      <c r="O330" s="57"/>
      <c r="P330" s="15"/>
      <c r="Q330" s="15"/>
      <c r="R330" s="15"/>
      <c r="S330" s="15"/>
      <c r="T330" s="15"/>
      <c r="U330" s="15"/>
      <c r="V330" s="15"/>
      <c r="W330" s="15"/>
      <c r="X330" s="15"/>
      <c r="Y330" s="15"/>
      <c r="Z330" s="15"/>
    </row>
    <row r="331" spans="1:26" ht="15.75" customHeight="1" x14ac:dyDescent="0.25">
      <c r="A331" s="52"/>
      <c r="B331" s="52"/>
      <c r="C331" s="6"/>
      <c r="D331" s="6"/>
      <c r="E331" s="15"/>
      <c r="F331" s="15"/>
      <c r="G331" s="15"/>
      <c r="H331" s="53"/>
      <c r="I331" s="84"/>
      <c r="J331" s="6"/>
      <c r="K331" s="15"/>
      <c r="L331" s="15"/>
      <c r="M331" s="15"/>
      <c r="N331" s="15"/>
      <c r="O331" s="57"/>
      <c r="P331" s="15"/>
      <c r="Q331" s="15"/>
      <c r="R331" s="15"/>
      <c r="S331" s="15"/>
      <c r="T331" s="15"/>
      <c r="U331" s="15"/>
      <c r="V331" s="15"/>
      <c r="W331" s="15"/>
      <c r="X331" s="15"/>
      <c r="Y331" s="15"/>
      <c r="Z331" s="15"/>
    </row>
    <row r="332" spans="1:26" ht="15.75" customHeight="1" x14ac:dyDescent="0.25">
      <c r="A332" s="52"/>
      <c r="B332" s="52"/>
      <c r="C332" s="6"/>
      <c r="D332" s="6"/>
      <c r="E332" s="15"/>
      <c r="F332" s="15"/>
      <c r="G332" s="15"/>
      <c r="H332" s="53"/>
      <c r="I332" s="84"/>
      <c r="J332" s="6"/>
      <c r="K332" s="15"/>
      <c r="L332" s="15"/>
      <c r="M332" s="15"/>
      <c r="N332" s="15"/>
      <c r="O332" s="57"/>
      <c r="P332" s="15"/>
      <c r="Q332" s="15"/>
      <c r="R332" s="15"/>
      <c r="S332" s="15"/>
      <c r="T332" s="15"/>
      <c r="U332" s="15"/>
      <c r="V332" s="15"/>
      <c r="W332" s="15"/>
      <c r="X332" s="15"/>
      <c r="Y332" s="15"/>
      <c r="Z332" s="15"/>
    </row>
    <row r="333" spans="1:26" ht="15.75" customHeight="1" x14ac:dyDescent="0.25">
      <c r="A333" s="52"/>
      <c r="B333" s="52"/>
      <c r="C333" s="6"/>
      <c r="D333" s="6"/>
      <c r="E333" s="15"/>
      <c r="F333" s="15"/>
      <c r="G333" s="15"/>
      <c r="H333" s="53"/>
      <c r="I333" s="84"/>
      <c r="J333" s="6"/>
      <c r="K333" s="15"/>
      <c r="L333" s="15"/>
      <c r="M333" s="15"/>
      <c r="N333" s="15"/>
      <c r="O333" s="57"/>
      <c r="P333" s="15"/>
      <c r="Q333" s="15"/>
      <c r="R333" s="15"/>
      <c r="S333" s="15"/>
      <c r="T333" s="15"/>
      <c r="U333" s="15"/>
      <c r="V333" s="15"/>
      <c r="W333" s="15"/>
      <c r="X333" s="15"/>
      <c r="Y333" s="15"/>
      <c r="Z333" s="15"/>
    </row>
    <row r="334" spans="1:26" ht="15.75" customHeight="1" x14ac:dyDescent="0.25">
      <c r="A334" s="52"/>
      <c r="B334" s="52"/>
      <c r="C334" s="6"/>
      <c r="D334" s="6"/>
      <c r="E334" s="15"/>
      <c r="F334" s="15"/>
      <c r="G334" s="15"/>
      <c r="H334" s="53"/>
      <c r="I334" s="84"/>
      <c r="J334" s="6"/>
      <c r="K334" s="15"/>
      <c r="L334" s="15"/>
      <c r="M334" s="15"/>
      <c r="N334" s="15"/>
      <c r="O334" s="57"/>
      <c r="P334" s="15"/>
      <c r="Q334" s="15"/>
      <c r="R334" s="15"/>
      <c r="S334" s="15"/>
      <c r="T334" s="15"/>
      <c r="U334" s="15"/>
      <c r="V334" s="15"/>
      <c r="W334" s="15"/>
      <c r="X334" s="15"/>
      <c r="Y334" s="15"/>
      <c r="Z334" s="15"/>
    </row>
    <row r="335" spans="1:26" ht="15.75" customHeight="1" x14ac:dyDescent="0.25">
      <c r="A335" s="52"/>
      <c r="B335" s="52"/>
      <c r="C335" s="6"/>
      <c r="D335" s="6"/>
      <c r="E335" s="15"/>
      <c r="F335" s="15"/>
      <c r="G335" s="15"/>
      <c r="H335" s="53"/>
      <c r="I335" s="84"/>
      <c r="J335" s="6"/>
      <c r="K335" s="15"/>
      <c r="L335" s="15"/>
      <c r="M335" s="15"/>
      <c r="N335" s="15"/>
      <c r="O335" s="57"/>
      <c r="P335" s="15"/>
      <c r="Q335" s="15"/>
      <c r="R335" s="15"/>
      <c r="S335" s="15"/>
      <c r="T335" s="15"/>
      <c r="U335" s="15"/>
      <c r="V335" s="15"/>
      <c r="W335" s="15"/>
      <c r="X335" s="15"/>
      <c r="Y335" s="15"/>
      <c r="Z335" s="15"/>
    </row>
    <row r="336" spans="1:26" ht="15.75" customHeight="1" x14ac:dyDescent="0.25">
      <c r="A336" s="52"/>
      <c r="B336" s="52"/>
      <c r="C336" s="6"/>
      <c r="D336" s="6"/>
      <c r="E336" s="15"/>
      <c r="F336" s="15"/>
      <c r="G336" s="15"/>
      <c r="H336" s="53"/>
      <c r="I336" s="84"/>
      <c r="J336" s="6"/>
      <c r="K336" s="15"/>
      <c r="L336" s="15"/>
      <c r="M336" s="15"/>
      <c r="N336" s="15"/>
      <c r="O336" s="57"/>
      <c r="P336" s="15"/>
      <c r="Q336" s="15"/>
      <c r="R336" s="15"/>
      <c r="S336" s="15"/>
      <c r="T336" s="15"/>
      <c r="U336" s="15"/>
      <c r="V336" s="15"/>
      <c r="W336" s="15"/>
      <c r="X336" s="15"/>
      <c r="Y336" s="15"/>
      <c r="Z336" s="15"/>
    </row>
    <row r="337" spans="1:26" ht="15.75" customHeight="1" x14ac:dyDescent="0.25">
      <c r="A337" s="52"/>
      <c r="B337" s="52"/>
      <c r="C337" s="6"/>
      <c r="D337" s="6"/>
      <c r="E337" s="15"/>
      <c r="F337" s="15"/>
      <c r="G337" s="15"/>
      <c r="H337" s="53"/>
      <c r="I337" s="84"/>
      <c r="J337" s="6"/>
      <c r="K337" s="15"/>
      <c r="L337" s="15"/>
      <c r="M337" s="15"/>
      <c r="N337" s="15"/>
      <c r="O337" s="57"/>
      <c r="P337" s="15"/>
      <c r="Q337" s="15"/>
      <c r="R337" s="15"/>
      <c r="S337" s="15"/>
      <c r="T337" s="15"/>
      <c r="U337" s="15"/>
      <c r="V337" s="15"/>
      <c r="W337" s="15"/>
      <c r="X337" s="15"/>
      <c r="Y337" s="15"/>
      <c r="Z337" s="15"/>
    </row>
    <row r="338" spans="1:26" ht="15.75" customHeight="1" x14ac:dyDescent="0.25">
      <c r="A338" s="52"/>
      <c r="B338" s="52"/>
      <c r="C338" s="6"/>
      <c r="D338" s="6"/>
      <c r="E338" s="15"/>
      <c r="F338" s="15"/>
      <c r="G338" s="15"/>
      <c r="H338" s="53"/>
      <c r="I338" s="84"/>
      <c r="J338" s="6"/>
      <c r="K338" s="15"/>
      <c r="L338" s="15"/>
      <c r="M338" s="15"/>
      <c r="N338" s="15"/>
      <c r="O338" s="57"/>
      <c r="P338" s="15"/>
      <c r="Q338" s="15"/>
      <c r="R338" s="15"/>
      <c r="S338" s="15"/>
      <c r="T338" s="15"/>
      <c r="U338" s="15"/>
      <c r="V338" s="15"/>
      <c r="W338" s="15"/>
      <c r="X338" s="15"/>
      <c r="Y338" s="15"/>
      <c r="Z338" s="15"/>
    </row>
    <row r="339" spans="1:26" ht="15.75" customHeight="1" x14ac:dyDescent="0.25">
      <c r="A339" s="52"/>
      <c r="B339" s="52"/>
      <c r="C339" s="6"/>
      <c r="D339" s="6"/>
      <c r="E339" s="15"/>
      <c r="F339" s="15"/>
      <c r="G339" s="15"/>
      <c r="H339" s="53"/>
      <c r="I339" s="84"/>
      <c r="J339" s="6"/>
      <c r="K339" s="15"/>
      <c r="L339" s="15"/>
      <c r="M339" s="15"/>
      <c r="N339" s="15"/>
      <c r="O339" s="57"/>
      <c r="P339" s="15"/>
      <c r="Q339" s="15"/>
      <c r="R339" s="15"/>
      <c r="S339" s="15"/>
      <c r="T339" s="15"/>
      <c r="U339" s="15"/>
      <c r="V339" s="15"/>
      <c r="W339" s="15"/>
      <c r="X339" s="15"/>
      <c r="Y339" s="15"/>
      <c r="Z339" s="15"/>
    </row>
    <row r="340" spans="1:26" ht="15.75" customHeight="1" x14ac:dyDescent="0.25">
      <c r="A340" s="52"/>
      <c r="B340" s="52"/>
      <c r="C340" s="6"/>
      <c r="D340" s="6"/>
      <c r="E340" s="15"/>
      <c r="F340" s="15"/>
      <c r="G340" s="15"/>
      <c r="H340" s="53"/>
      <c r="I340" s="84"/>
      <c r="J340" s="6"/>
      <c r="K340" s="15"/>
      <c r="L340" s="15"/>
      <c r="M340" s="15"/>
      <c r="N340" s="15"/>
      <c r="O340" s="57"/>
      <c r="P340" s="15"/>
      <c r="Q340" s="15"/>
      <c r="R340" s="15"/>
      <c r="S340" s="15"/>
      <c r="T340" s="15"/>
      <c r="U340" s="15"/>
      <c r="V340" s="15"/>
      <c r="W340" s="15"/>
      <c r="X340" s="15"/>
      <c r="Y340" s="15"/>
      <c r="Z340" s="15"/>
    </row>
    <row r="341" spans="1:26" ht="15.75" customHeight="1" x14ac:dyDescent="0.25">
      <c r="A341" s="52"/>
      <c r="B341" s="52"/>
      <c r="C341" s="6"/>
      <c r="D341" s="6"/>
      <c r="E341" s="15"/>
      <c r="F341" s="15"/>
      <c r="G341" s="15"/>
      <c r="H341" s="53"/>
      <c r="I341" s="84"/>
      <c r="J341" s="6"/>
      <c r="K341" s="15"/>
      <c r="L341" s="15"/>
      <c r="M341" s="15"/>
      <c r="N341" s="15"/>
      <c r="O341" s="57"/>
      <c r="P341" s="15"/>
      <c r="Q341" s="15"/>
      <c r="R341" s="15"/>
      <c r="S341" s="15"/>
      <c r="T341" s="15"/>
      <c r="U341" s="15"/>
      <c r="V341" s="15"/>
      <c r="W341" s="15"/>
      <c r="X341" s="15"/>
      <c r="Y341" s="15"/>
      <c r="Z341" s="15"/>
    </row>
    <row r="342" spans="1:26" ht="15.75" customHeight="1" x14ac:dyDescent="0.25">
      <c r="A342" s="52"/>
      <c r="B342" s="52"/>
      <c r="C342" s="6"/>
      <c r="D342" s="6"/>
      <c r="E342" s="15"/>
      <c r="F342" s="15"/>
      <c r="G342" s="15"/>
      <c r="H342" s="53"/>
      <c r="I342" s="84"/>
      <c r="J342" s="6"/>
      <c r="K342" s="15"/>
      <c r="L342" s="15"/>
      <c r="M342" s="15"/>
      <c r="N342" s="15"/>
      <c r="O342" s="57"/>
      <c r="P342" s="15"/>
      <c r="Q342" s="15"/>
      <c r="R342" s="15"/>
      <c r="S342" s="15"/>
      <c r="T342" s="15"/>
      <c r="U342" s="15"/>
      <c r="V342" s="15"/>
      <c r="W342" s="15"/>
      <c r="X342" s="15"/>
      <c r="Y342" s="15"/>
      <c r="Z342" s="15"/>
    </row>
    <row r="343" spans="1:26" ht="15.75" customHeight="1" x14ac:dyDescent="0.25">
      <c r="A343" s="52"/>
      <c r="B343" s="52"/>
      <c r="C343" s="6"/>
      <c r="D343" s="6"/>
      <c r="E343" s="15"/>
      <c r="F343" s="15"/>
      <c r="G343" s="15"/>
      <c r="H343" s="53"/>
      <c r="I343" s="84"/>
      <c r="J343" s="6"/>
      <c r="K343" s="15"/>
      <c r="L343" s="15"/>
      <c r="M343" s="15"/>
      <c r="N343" s="15"/>
      <c r="O343" s="57"/>
      <c r="P343" s="15"/>
      <c r="Q343" s="15"/>
      <c r="R343" s="15"/>
      <c r="S343" s="15"/>
      <c r="T343" s="15"/>
      <c r="U343" s="15"/>
      <c r="V343" s="15"/>
      <c r="W343" s="15"/>
      <c r="X343" s="15"/>
      <c r="Y343" s="15"/>
      <c r="Z343" s="15"/>
    </row>
    <row r="344" spans="1:26" ht="15.75" customHeight="1" x14ac:dyDescent="0.25">
      <c r="A344" s="52"/>
      <c r="B344" s="52"/>
      <c r="C344" s="6"/>
      <c r="D344" s="6"/>
      <c r="E344" s="15"/>
      <c r="F344" s="15"/>
      <c r="G344" s="15"/>
      <c r="H344" s="53"/>
      <c r="I344" s="84"/>
      <c r="J344" s="6"/>
      <c r="K344" s="15"/>
      <c r="L344" s="15"/>
      <c r="M344" s="15"/>
      <c r="N344" s="15"/>
      <c r="O344" s="57"/>
      <c r="P344" s="15"/>
      <c r="Q344" s="15"/>
      <c r="R344" s="15"/>
      <c r="S344" s="15"/>
      <c r="T344" s="15"/>
      <c r="U344" s="15"/>
      <c r="V344" s="15"/>
      <c r="W344" s="15"/>
      <c r="X344" s="15"/>
      <c r="Y344" s="15"/>
      <c r="Z344" s="15"/>
    </row>
    <row r="345" spans="1:26" ht="15.75" customHeight="1" x14ac:dyDescent="0.25">
      <c r="A345" s="52"/>
      <c r="B345" s="52"/>
      <c r="C345" s="6"/>
      <c r="D345" s="6"/>
      <c r="E345" s="15"/>
      <c r="F345" s="15"/>
      <c r="G345" s="15"/>
      <c r="H345" s="53"/>
      <c r="I345" s="84"/>
      <c r="J345" s="6"/>
      <c r="K345" s="15"/>
      <c r="L345" s="15"/>
      <c r="M345" s="15"/>
      <c r="N345" s="15"/>
      <c r="O345" s="57"/>
      <c r="P345" s="15"/>
      <c r="Q345" s="15"/>
      <c r="R345" s="15"/>
      <c r="S345" s="15"/>
      <c r="T345" s="15"/>
      <c r="U345" s="15"/>
      <c r="V345" s="15"/>
      <c r="W345" s="15"/>
      <c r="X345" s="15"/>
      <c r="Y345" s="15"/>
      <c r="Z345" s="15"/>
    </row>
    <row r="346" spans="1:26" ht="15.75" customHeight="1" x14ac:dyDescent="0.25">
      <c r="A346" s="52"/>
      <c r="B346" s="52"/>
      <c r="C346" s="6"/>
      <c r="D346" s="6"/>
      <c r="E346" s="15"/>
      <c r="F346" s="15"/>
      <c r="G346" s="15"/>
      <c r="H346" s="53"/>
      <c r="I346" s="84"/>
      <c r="J346" s="6"/>
      <c r="K346" s="15"/>
      <c r="L346" s="15"/>
      <c r="M346" s="15"/>
      <c r="N346" s="15"/>
      <c r="O346" s="57"/>
      <c r="P346" s="15"/>
      <c r="Q346" s="15"/>
      <c r="R346" s="15"/>
      <c r="S346" s="15"/>
      <c r="T346" s="15"/>
      <c r="U346" s="15"/>
      <c r="V346" s="15"/>
      <c r="W346" s="15"/>
      <c r="X346" s="15"/>
      <c r="Y346" s="15"/>
      <c r="Z346" s="15"/>
    </row>
    <row r="347" spans="1:26" ht="15.75" customHeight="1" x14ac:dyDescent="0.25">
      <c r="A347" s="52"/>
      <c r="B347" s="52"/>
      <c r="C347" s="6"/>
      <c r="D347" s="6"/>
      <c r="E347" s="15"/>
      <c r="F347" s="15"/>
      <c r="G347" s="15"/>
      <c r="H347" s="53"/>
      <c r="I347" s="84"/>
      <c r="J347" s="6"/>
      <c r="K347" s="15"/>
      <c r="L347" s="15"/>
      <c r="M347" s="15"/>
      <c r="N347" s="15"/>
      <c r="O347" s="57"/>
      <c r="P347" s="15"/>
      <c r="Q347" s="15"/>
      <c r="R347" s="15"/>
      <c r="S347" s="15"/>
      <c r="T347" s="15"/>
      <c r="U347" s="15"/>
      <c r="V347" s="15"/>
      <c r="W347" s="15"/>
      <c r="X347" s="15"/>
      <c r="Y347" s="15"/>
      <c r="Z347" s="15"/>
    </row>
    <row r="348" spans="1:26" ht="15.75" customHeight="1" x14ac:dyDescent="0.25">
      <c r="A348" s="52"/>
      <c r="B348" s="52"/>
      <c r="C348" s="6"/>
      <c r="D348" s="6"/>
      <c r="E348" s="15"/>
      <c r="F348" s="15"/>
      <c r="G348" s="15"/>
      <c r="H348" s="53"/>
      <c r="I348" s="84"/>
      <c r="J348" s="6"/>
      <c r="K348" s="15"/>
      <c r="L348" s="15"/>
      <c r="M348" s="15"/>
      <c r="N348" s="15"/>
      <c r="O348" s="57"/>
      <c r="P348" s="15"/>
      <c r="Q348" s="15"/>
      <c r="R348" s="15"/>
      <c r="S348" s="15"/>
      <c r="T348" s="15"/>
      <c r="U348" s="15"/>
      <c r="V348" s="15"/>
      <c r="W348" s="15"/>
      <c r="X348" s="15"/>
      <c r="Y348" s="15"/>
      <c r="Z348" s="15"/>
    </row>
    <row r="349" spans="1:26" ht="15.75" customHeight="1" x14ac:dyDescent="0.25">
      <c r="A349" s="52"/>
      <c r="B349" s="52"/>
      <c r="C349" s="6"/>
      <c r="D349" s="6"/>
      <c r="E349" s="15"/>
      <c r="F349" s="15"/>
      <c r="G349" s="15"/>
      <c r="H349" s="53"/>
      <c r="I349" s="84"/>
      <c r="J349" s="6"/>
      <c r="K349" s="15"/>
      <c r="L349" s="15"/>
      <c r="M349" s="15"/>
      <c r="N349" s="15"/>
      <c r="O349" s="57"/>
      <c r="P349" s="15"/>
      <c r="Q349" s="15"/>
      <c r="R349" s="15"/>
      <c r="S349" s="15"/>
      <c r="T349" s="15"/>
      <c r="U349" s="15"/>
      <c r="V349" s="15"/>
      <c r="W349" s="15"/>
      <c r="X349" s="15"/>
      <c r="Y349" s="15"/>
      <c r="Z349" s="15"/>
    </row>
    <row r="350" spans="1:26" ht="15.75" customHeight="1" x14ac:dyDescent="0.25">
      <c r="A350" s="52"/>
      <c r="B350" s="52"/>
      <c r="C350" s="6"/>
      <c r="D350" s="6"/>
      <c r="E350" s="15"/>
      <c r="F350" s="15"/>
      <c r="G350" s="15"/>
      <c r="H350" s="53"/>
      <c r="I350" s="84"/>
      <c r="J350" s="6"/>
      <c r="K350" s="15"/>
      <c r="L350" s="15"/>
      <c r="M350" s="15"/>
      <c r="N350" s="15"/>
      <c r="O350" s="57"/>
      <c r="P350" s="15"/>
      <c r="Q350" s="15"/>
      <c r="R350" s="15"/>
      <c r="S350" s="15"/>
      <c r="T350" s="15"/>
      <c r="U350" s="15"/>
      <c r="V350" s="15"/>
      <c r="W350" s="15"/>
      <c r="X350" s="15"/>
      <c r="Y350" s="15"/>
      <c r="Z350" s="15"/>
    </row>
    <row r="351" spans="1:26" ht="15.75" customHeight="1" x14ac:dyDescent="0.25">
      <c r="A351" s="52"/>
      <c r="B351" s="52"/>
      <c r="C351" s="6"/>
      <c r="D351" s="6"/>
      <c r="E351" s="15"/>
      <c r="F351" s="15"/>
      <c r="G351" s="15"/>
      <c r="H351" s="53"/>
      <c r="I351" s="84"/>
      <c r="J351" s="6"/>
      <c r="K351" s="15"/>
      <c r="L351" s="15"/>
      <c r="M351" s="15"/>
      <c r="N351" s="15"/>
      <c r="O351" s="57"/>
      <c r="P351" s="15"/>
      <c r="Q351" s="15"/>
      <c r="R351" s="15"/>
      <c r="S351" s="15"/>
      <c r="T351" s="15"/>
      <c r="U351" s="15"/>
      <c r="V351" s="15"/>
      <c r="W351" s="15"/>
      <c r="X351" s="15"/>
      <c r="Y351" s="15"/>
      <c r="Z351" s="15"/>
    </row>
    <row r="352" spans="1:26" ht="15.75" customHeight="1" x14ac:dyDescent="0.25">
      <c r="A352" s="52"/>
      <c r="B352" s="52"/>
      <c r="C352" s="6"/>
      <c r="D352" s="6"/>
      <c r="E352" s="15"/>
      <c r="F352" s="15"/>
      <c r="G352" s="15"/>
      <c r="H352" s="53"/>
      <c r="I352" s="84"/>
      <c r="J352" s="6"/>
      <c r="K352" s="15"/>
      <c r="L352" s="15"/>
      <c r="M352" s="15"/>
      <c r="N352" s="15"/>
      <c r="O352" s="57"/>
      <c r="P352" s="15"/>
      <c r="Q352" s="15"/>
      <c r="R352" s="15"/>
      <c r="S352" s="15"/>
      <c r="T352" s="15"/>
      <c r="U352" s="15"/>
      <c r="V352" s="15"/>
      <c r="W352" s="15"/>
      <c r="X352" s="15"/>
      <c r="Y352" s="15"/>
      <c r="Z352" s="15"/>
    </row>
    <row r="353" spans="1:26" ht="15.75" customHeight="1" x14ac:dyDescent="0.25">
      <c r="A353" s="52"/>
      <c r="B353" s="52"/>
      <c r="C353" s="6"/>
      <c r="D353" s="6"/>
      <c r="E353" s="15"/>
      <c r="F353" s="15"/>
      <c r="G353" s="15"/>
      <c r="H353" s="53"/>
      <c r="I353" s="84"/>
      <c r="J353" s="6"/>
      <c r="K353" s="15"/>
      <c r="L353" s="15"/>
      <c r="M353" s="15"/>
      <c r="N353" s="15"/>
      <c r="O353" s="57"/>
      <c r="P353" s="15"/>
      <c r="Q353" s="15"/>
      <c r="R353" s="15"/>
      <c r="S353" s="15"/>
      <c r="T353" s="15"/>
      <c r="U353" s="15"/>
      <c r="V353" s="15"/>
      <c r="W353" s="15"/>
      <c r="X353" s="15"/>
      <c r="Y353" s="15"/>
      <c r="Z353" s="15"/>
    </row>
    <row r="354" spans="1:26" ht="15.75" customHeight="1" x14ac:dyDescent="0.25">
      <c r="A354" s="52"/>
      <c r="B354" s="52"/>
      <c r="C354" s="6"/>
      <c r="D354" s="6"/>
      <c r="E354" s="15"/>
      <c r="F354" s="15"/>
      <c r="G354" s="15"/>
      <c r="H354" s="53"/>
      <c r="I354" s="84"/>
      <c r="J354" s="6"/>
      <c r="K354" s="15"/>
      <c r="L354" s="15"/>
      <c r="M354" s="15"/>
      <c r="N354" s="15"/>
      <c r="O354" s="57"/>
      <c r="P354" s="15"/>
      <c r="Q354" s="15"/>
      <c r="R354" s="15"/>
      <c r="S354" s="15"/>
      <c r="T354" s="15"/>
      <c r="U354" s="15"/>
      <c r="V354" s="15"/>
      <c r="W354" s="15"/>
      <c r="X354" s="15"/>
      <c r="Y354" s="15"/>
      <c r="Z354" s="15"/>
    </row>
    <row r="355" spans="1:26" ht="15.75" customHeight="1" x14ac:dyDescent="0.25">
      <c r="A355" s="52"/>
      <c r="B355" s="52"/>
      <c r="C355" s="6"/>
      <c r="D355" s="6"/>
      <c r="E355" s="15"/>
      <c r="F355" s="15"/>
      <c r="G355" s="15"/>
      <c r="H355" s="53"/>
      <c r="I355" s="84"/>
      <c r="J355" s="6"/>
      <c r="K355" s="15"/>
      <c r="L355" s="15"/>
      <c r="M355" s="15"/>
      <c r="N355" s="15"/>
      <c r="O355" s="57"/>
      <c r="P355" s="15"/>
      <c r="Q355" s="15"/>
      <c r="R355" s="15"/>
      <c r="S355" s="15"/>
      <c r="T355" s="15"/>
      <c r="U355" s="15"/>
      <c r="V355" s="15"/>
      <c r="W355" s="15"/>
      <c r="X355" s="15"/>
      <c r="Y355" s="15"/>
      <c r="Z355" s="15"/>
    </row>
    <row r="356" spans="1:26" ht="15.75" customHeight="1" x14ac:dyDescent="0.25">
      <c r="A356" s="52"/>
      <c r="B356" s="52"/>
      <c r="C356" s="6"/>
      <c r="D356" s="6"/>
      <c r="E356" s="15"/>
      <c r="F356" s="15"/>
      <c r="G356" s="15"/>
      <c r="H356" s="53"/>
      <c r="I356" s="84"/>
      <c r="J356" s="6"/>
      <c r="K356" s="15"/>
      <c r="L356" s="15"/>
      <c r="M356" s="15"/>
      <c r="N356" s="15"/>
      <c r="O356" s="57"/>
      <c r="P356" s="15"/>
      <c r="Q356" s="15"/>
      <c r="R356" s="15"/>
      <c r="S356" s="15"/>
      <c r="T356" s="15"/>
      <c r="U356" s="15"/>
      <c r="V356" s="15"/>
      <c r="W356" s="15"/>
      <c r="X356" s="15"/>
      <c r="Y356" s="15"/>
      <c r="Z356" s="15"/>
    </row>
    <row r="357" spans="1:26" ht="15.75" customHeight="1" x14ac:dyDescent="0.25">
      <c r="A357" s="52"/>
      <c r="B357" s="52"/>
      <c r="C357" s="6"/>
      <c r="D357" s="6"/>
      <c r="E357" s="15"/>
      <c r="F357" s="15"/>
      <c r="G357" s="15"/>
      <c r="H357" s="53"/>
      <c r="I357" s="84"/>
      <c r="J357" s="6"/>
      <c r="K357" s="15"/>
      <c r="L357" s="15"/>
      <c r="M357" s="15"/>
      <c r="N357" s="15"/>
      <c r="O357" s="57"/>
      <c r="P357" s="15"/>
      <c r="Q357" s="15"/>
      <c r="R357" s="15"/>
      <c r="S357" s="15"/>
      <c r="T357" s="15"/>
      <c r="U357" s="15"/>
      <c r="V357" s="15"/>
      <c r="W357" s="15"/>
      <c r="X357" s="15"/>
      <c r="Y357" s="15"/>
      <c r="Z357" s="15"/>
    </row>
    <row r="358" spans="1:26" ht="15.75" customHeight="1" x14ac:dyDescent="0.25">
      <c r="A358" s="52"/>
      <c r="B358" s="52"/>
      <c r="C358" s="6"/>
      <c r="D358" s="6"/>
      <c r="E358" s="15"/>
      <c r="F358" s="15"/>
      <c r="G358" s="15"/>
      <c r="H358" s="53"/>
      <c r="I358" s="84"/>
      <c r="J358" s="6"/>
      <c r="K358" s="15"/>
      <c r="L358" s="15"/>
      <c r="M358" s="15"/>
      <c r="N358" s="15"/>
      <c r="O358" s="57"/>
      <c r="P358" s="15"/>
      <c r="Q358" s="15"/>
      <c r="R358" s="15"/>
      <c r="S358" s="15"/>
      <c r="T358" s="15"/>
      <c r="U358" s="15"/>
      <c r="V358" s="15"/>
      <c r="W358" s="15"/>
      <c r="X358" s="15"/>
      <c r="Y358" s="15"/>
      <c r="Z358" s="15"/>
    </row>
    <row r="359" spans="1:26" ht="15.75" customHeight="1" x14ac:dyDescent="0.25">
      <c r="A359" s="52"/>
      <c r="B359" s="52"/>
      <c r="C359" s="6"/>
      <c r="D359" s="6"/>
      <c r="E359" s="15"/>
      <c r="F359" s="15"/>
      <c r="G359" s="15"/>
      <c r="H359" s="53"/>
      <c r="I359" s="84"/>
      <c r="J359" s="6"/>
      <c r="K359" s="15"/>
      <c r="L359" s="15"/>
      <c r="M359" s="15"/>
      <c r="N359" s="15"/>
      <c r="O359" s="57"/>
      <c r="P359" s="15"/>
      <c r="Q359" s="15"/>
      <c r="R359" s="15"/>
      <c r="S359" s="15"/>
      <c r="T359" s="15"/>
      <c r="U359" s="15"/>
      <c r="V359" s="15"/>
      <c r="W359" s="15"/>
      <c r="X359" s="15"/>
      <c r="Y359" s="15"/>
      <c r="Z359" s="15"/>
    </row>
    <row r="360" spans="1:26" ht="15.75" customHeight="1" x14ac:dyDescent="0.25">
      <c r="A360" s="52"/>
      <c r="B360" s="52"/>
      <c r="C360" s="6"/>
      <c r="D360" s="6"/>
      <c r="E360" s="15"/>
      <c r="F360" s="15"/>
      <c r="G360" s="15"/>
      <c r="H360" s="53"/>
      <c r="I360" s="84"/>
      <c r="J360" s="6"/>
      <c r="K360" s="15"/>
      <c r="L360" s="15"/>
      <c r="M360" s="15"/>
      <c r="N360" s="15"/>
      <c r="O360" s="57"/>
      <c r="P360" s="15"/>
      <c r="Q360" s="15"/>
      <c r="R360" s="15"/>
      <c r="S360" s="15"/>
      <c r="T360" s="15"/>
      <c r="U360" s="15"/>
      <c r="V360" s="15"/>
      <c r="W360" s="15"/>
      <c r="X360" s="15"/>
      <c r="Y360" s="15"/>
      <c r="Z360" s="15"/>
    </row>
    <row r="361" spans="1:26" ht="15.75" customHeight="1" x14ac:dyDescent="0.25">
      <c r="A361" s="52"/>
      <c r="B361" s="52"/>
      <c r="C361" s="6"/>
      <c r="D361" s="6"/>
      <c r="E361" s="15"/>
      <c r="F361" s="15"/>
      <c r="G361" s="15"/>
      <c r="H361" s="53"/>
      <c r="I361" s="84"/>
      <c r="J361" s="6"/>
      <c r="K361" s="15"/>
      <c r="L361" s="15"/>
      <c r="M361" s="15"/>
      <c r="N361" s="15"/>
      <c r="O361" s="57"/>
      <c r="P361" s="15"/>
      <c r="Q361" s="15"/>
      <c r="R361" s="15"/>
      <c r="S361" s="15"/>
      <c r="T361" s="15"/>
      <c r="U361" s="15"/>
      <c r="V361" s="15"/>
      <c r="W361" s="15"/>
      <c r="X361" s="15"/>
      <c r="Y361" s="15"/>
      <c r="Z361" s="15"/>
    </row>
    <row r="362" spans="1:26" ht="15.75" customHeight="1" x14ac:dyDescent="0.25">
      <c r="A362" s="52"/>
      <c r="B362" s="52"/>
      <c r="C362" s="6"/>
      <c r="D362" s="6"/>
      <c r="E362" s="15"/>
      <c r="F362" s="15"/>
      <c r="G362" s="15"/>
      <c r="H362" s="53"/>
      <c r="I362" s="84"/>
      <c r="J362" s="6"/>
      <c r="K362" s="15"/>
      <c r="L362" s="15"/>
      <c r="M362" s="15"/>
      <c r="N362" s="15"/>
      <c r="O362" s="57"/>
      <c r="P362" s="15"/>
      <c r="Q362" s="15"/>
      <c r="R362" s="15"/>
      <c r="S362" s="15"/>
      <c r="T362" s="15"/>
      <c r="U362" s="15"/>
      <c r="V362" s="15"/>
      <c r="W362" s="15"/>
      <c r="X362" s="15"/>
      <c r="Y362" s="15"/>
      <c r="Z362" s="15"/>
    </row>
    <row r="363" spans="1:26" ht="15.75" customHeight="1" x14ac:dyDescent="0.25">
      <c r="A363" s="52"/>
      <c r="B363" s="52"/>
      <c r="C363" s="6"/>
      <c r="D363" s="6"/>
      <c r="E363" s="15"/>
      <c r="F363" s="15"/>
      <c r="G363" s="15"/>
      <c r="H363" s="53"/>
      <c r="I363" s="84"/>
      <c r="J363" s="6"/>
      <c r="K363" s="15"/>
      <c r="L363" s="15"/>
      <c r="M363" s="15"/>
      <c r="N363" s="15"/>
      <c r="O363" s="57"/>
      <c r="P363" s="15"/>
      <c r="Q363" s="15"/>
      <c r="R363" s="15"/>
      <c r="S363" s="15"/>
      <c r="T363" s="15"/>
      <c r="U363" s="15"/>
      <c r="V363" s="15"/>
      <c r="W363" s="15"/>
      <c r="X363" s="15"/>
      <c r="Y363" s="15"/>
      <c r="Z363" s="15"/>
    </row>
    <row r="364" spans="1:26" ht="15.75" customHeight="1" x14ac:dyDescent="0.25">
      <c r="A364" s="52"/>
      <c r="B364" s="52"/>
      <c r="C364" s="6"/>
      <c r="D364" s="6"/>
      <c r="E364" s="15"/>
      <c r="F364" s="15"/>
      <c r="G364" s="15"/>
      <c r="H364" s="53"/>
      <c r="I364" s="84"/>
      <c r="J364" s="6"/>
      <c r="K364" s="15"/>
      <c r="L364" s="15"/>
      <c r="M364" s="15"/>
      <c r="N364" s="15"/>
      <c r="O364" s="57"/>
      <c r="P364" s="15"/>
      <c r="Q364" s="15"/>
      <c r="R364" s="15"/>
      <c r="S364" s="15"/>
      <c r="T364" s="15"/>
      <c r="U364" s="15"/>
      <c r="V364" s="15"/>
      <c r="W364" s="15"/>
      <c r="X364" s="15"/>
      <c r="Y364" s="15"/>
      <c r="Z364" s="15"/>
    </row>
    <row r="365" spans="1:26" ht="15.75" customHeight="1" x14ac:dyDescent="0.25">
      <c r="A365" s="52"/>
      <c r="B365" s="52"/>
      <c r="C365" s="6"/>
      <c r="D365" s="6"/>
      <c r="E365" s="15"/>
      <c r="F365" s="15"/>
      <c r="G365" s="15"/>
      <c r="H365" s="53"/>
      <c r="I365" s="84"/>
      <c r="J365" s="6"/>
      <c r="K365" s="15"/>
      <c r="L365" s="15"/>
      <c r="M365" s="15"/>
      <c r="N365" s="15"/>
      <c r="O365" s="57"/>
      <c r="P365" s="15"/>
      <c r="Q365" s="15"/>
      <c r="R365" s="15"/>
      <c r="S365" s="15"/>
      <c r="T365" s="15"/>
      <c r="U365" s="15"/>
      <c r="V365" s="15"/>
      <c r="W365" s="15"/>
      <c r="X365" s="15"/>
      <c r="Y365" s="15"/>
      <c r="Z365" s="15"/>
    </row>
    <row r="366" spans="1:26" ht="15.75" customHeight="1" x14ac:dyDescent="0.25">
      <c r="A366" s="52"/>
      <c r="B366" s="52"/>
      <c r="C366" s="6"/>
      <c r="D366" s="6"/>
      <c r="E366" s="15"/>
      <c r="F366" s="15"/>
      <c r="G366" s="15"/>
      <c r="H366" s="53"/>
      <c r="I366" s="84"/>
      <c r="J366" s="6"/>
      <c r="K366" s="15"/>
      <c r="L366" s="15"/>
      <c r="M366" s="15"/>
      <c r="N366" s="15"/>
      <c r="O366" s="57"/>
      <c r="P366" s="15"/>
      <c r="Q366" s="15"/>
      <c r="R366" s="15"/>
      <c r="S366" s="15"/>
      <c r="T366" s="15"/>
      <c r="U366" s="15"/>
      <c r="V366" s="15"/>
      <c r="W366" s="15"/>
      <c r="X366" s="15"/>
      <c r="Y366" s="15"/>
      <c r="Z366" s="15"/>
    </row>
    <row r="367" spans="1:26" ht="15.75" customHeight="1" x14ac:dyDescent="0.25">
      <c r="A367" s="52"/>
      <c r="B367" s="52"/>
      <c r="C367" s="6"/>
      <c r="D367" s="6"/>
      <c r="E367" s="15"/>
      <c r="F367" s="15"/>
      <c r="G367" s="15"/>
      <c r="H367" s="53"/>
      <c r="I367" s="84"/>
      <c r="J367" s="6"/>
      <c r="K367" s="15"/>
      <c r="L367" s="15"/>
      <c r="M367" s="15"/>
      <c r="N367" s="15"/>
      <c r="O367" s="57"/>
      <c r="P367" s="15"/>
      <c r="Q367" s="15"/>
      <c r="R367" s="15"/>
      <c r="S367" s="15"/>
      <c r="T367" s="15"/>
      <c r="U367" s="15"/>
      <c r="V367" s="15"/>
      <c r="W367" s="15"/>
      <c r="X367" s="15"/>
      <c r="Y367" s="15"/>
      <c r="Z367" s="15"/>
    </row>
    <row r="368" spans="1:26" ht="15.75" customHeight="1" x14ac:dyDescent="0.25">
      <c r="A368" s="52"/>
      <c r="B368" s="52"/>
      <c r="C368" s="6"/>
      <c r="D368" s="6"/>
      <c r="E368" s="15"/>
      <c r="F368" s="15"/>
      <c r="G368" s="15"/>
      <c r="H368" s="53"/>
      <c r="I368" s="84"/>
      <c r="J368" s="6"/>
      <c r="K368" s="15"/>
      <c r="L368" s="15"/>
      <c r="M368" s="15"/>
      <c r="N368" s="15"/>
      <c r="O368" s="57"/>
      <c r="P368" s="15"/>
      <c r="Q368" s="15"/>
      <c r="R368" s="15"/>
      <c r="S368" s="15"/>
      <c r="T368" s="15"/>
      <c r="U368" s="15"/>
      <c r="V368" s="15"/>
      <c r="W368" s="15"/>
      <c r="X368" s="15"/>
      <c r="Y368" s="15"/>
      <c r="Z368" s="15"/>
    </row>
    <row r="369" spans="1:26" ht="15.75" customHeight="1" x14ac:dyDescent="0.25">
      <c r="A369" s="52"/>
      <c r="B369" s="52"/>
      <c r="C369" s="6"/>
      <c r="D369" s="6"/>
      <c r="E369" s="15"/>
      <c r="F369" s="15"/>
      <c r="G369" s="15"/>
      <c r="H369" s="53"/>
      <c r="I369" s="84"/>
      <c r="J369" s="6"/>
      <c r="K369" s="15"/>
      <c r="L369" s="15"/>
      <c r="M369" s="15"/>
      <c r="N369" s="15"/>
      <c r="O369" s="57"/>
      <c r="P369" s="15"/>
      <c r="Q369" s="15"/>
      <c r="R369" s="15"/>
      <c r="S369" s="15"/>
      <c r="T369" s="15"/>
      <c r="U369" s="15"/>
      <c r="V369" s="15"/>
      <c r="W369" s="15"/>
      <c r="X369" s="15"/>
      <c r="Y369" s="15"/>
      <c r="Z369" s="15"/>
    </row>
    <row r="370" spans="1:26" ht="15.75" customHeight="1" x14ac:dyDescent="0.25">
      <c r="A370" s="52"/>
      <c r="B370" s="52"/>
      <c r="C370" s="6"/>
      <c r="D370" s="6"/>
      <c r="E370" s="15"/>
      <c r="F370" s="15"/>
      <c r="G370" s="15"/>
      <c r="H370" s="53"/>
      <c r="I370" s="84"/>
      <c r="J370" s="6"/>
      <c r="K370" s="15"/>
      <c r="L370" s="15"/>
      <c r="M370" s="15"/>
      <c r="N370" s="15"/>
      <c r="O370" s="57"/>
      <c r="P370" s="15"/>
      <c r="Q370" s="15"/>
      <c r="R370" s="15"/>
      <c r="S370" s="15"/>
      <c r="T370" s="15"/>
      <c r="U370" s="15"/>
      <c r="V370" s="15"/>
      <c r="W370" s="15"/>
      <c r="X370" s="15"/>
      <c r="Y370" s="15"/>
      <c r="Z370" s="15"/>
    </row>
    <row r="371" spans="1:26" ht="15.75" customHeight="1" x14ac:dyDescent="0.25">
      <c r="A371" s="52"/>
      <c r="B371" s="52"/>
      <c r="C371" s="6"/>
      <c r="D371" s="6"/>
      <c r="E371" s="15"/>
      <c r="F371" s="15"/>
      <c r="G371" s="15"/>
      <c r="H371" s="53"/>
      <c r="I371" s="84"/>
      <c r="J371" s="6"/>
      <c r="K371" s="15"/>
      <c r="L371" s="15"/>
      <c r="M371" s="15"/>
      <c r="N371" s="15"/>
      <c r="O371" s="57"/>
      <c r="P371" s="15"/>
      <c r="Q371" s="15"/>
      <c r="R371" s="15"/>
      <c r="S371" s="15"/>
      <c r="T371" s="15"/>
      <c r="U371" s="15"/>
      <c r="V371" s="15"/>
      <c r="W371" s="15"/>
      <c r="X371" s="15"/>
      <c r="Y371" s="15"/>
      <c r="Z371" s="15"/>
    </row>
    <row r="372" spans="1:26" ht="15.75" customHeight="1" x14ac:dyDescent="0.25">
      <c r="A372" s="52"/>
      <c r="B372" s="52"/>
      <c r="C372" s="6"/>
      <c r="D372" s="6"/>
      <c r="E372" s="15"/>
      <c r="F372" s="15"/>
      <c r="G372" s="15"/>
      <c r="H372" s="53"/>
      <c r="I372" s="84"/>
      <c r="J372" s="6"/>
      <c r="K372" s="15"/>
      <c r="L372" s="15"/>
      <c r="M372" s="15"/>
      <c r="N372" s="15"/>
      <c r="O372" s="57"/>
      <c r="P372" s="15"/>
      <c r="Q372" s="15"/>
      <c r="R372" s="15"/>
      <c r="S372" s="15"/>
      <c r="T372" s="15"/>
      <c r="U372" s="15"/>
      <c r="V372" s="15"/>
      <c r="W372" s="15"/>
      <c r="X372" s="15"/>
      <c r="Y372" s="15"/>
      <c r="Z372" s="15"/>
    </row>
    <row r="373" spans="1:26" ht="15.75" customHeight="1" x14ac:dyDescent="0.25">
      <c r="A373" s="52"/>
      <c r="B373" s="52"/>
      <c r="C373" s="6"/>
      <c r="D373" s="6"/>
      <c r="E373" s="15"/>
      <c r="F373" s="15"/>
      <c r="G373" s="15"/>
      <c r="H373" s="53"/>
      <c r="I373" s="84"/>
      <c r="J373" s="6"/>
      <c r="K373" s="15"/>
      <c r="L373" s="15"/>
      <c r="M373" s="15"/>
      <c r="N373" s="15"/>
      <c r="O373" s="57"/>
      <c r="P373" s="15"/>
      <c r="Q373" s="15"/>
      <c r="R373" s="15"/>
      <c r="S373" s="15"/>
      <c r="T373" s="15"/>
      <c r="U373" s="15"/>
      <c r="V373" s="15"/>
      <c r="W373" s="15"/>
      <c r="X373" s="15"/>
      <c r="Y373" s="15"/>
      <c r="Z373" s="15"/>
    </row>
    <row r="374" spans="1:26" ht="15.75" customHeight="1" x14ac:dyDescent="0.25">
      <c r="A374" s="52"/>
      <c r="B374" s="52"/>
      <c r="C374" s="6"/>
      <c r="D374" s="6"/>
      <c r="E374" s="15"/>
      <c r="F374" s="15"/>
      <c r="G374" s="15"/>
      <c r="H374" s="53"/>
      <c r="I374" s="84"/>
      <c r="J374" s="6"/>
      <c r="K374" s="15"/>
      <c r="L374" s="15"/>
      <c r="M374" s="15"/>
      <c r="N374" s="15"/>
      <c r="O374" s="57"/>
      <c r="P374" s="15"/>
      <c r="Q374" s="15"/>
      <c r="R374" s="15"/>
      <c r="S374" s="15"/>
      <c r="T374" s="15"/>
      <c r="U374" s="15"/>
      <c r="V374" s="15"/>
      <c r="W374" s="15"/>
      <c r="X374" s="15"/>
      <c r="Y374" s="15"/>
      <c r="Z374" s="15"/>
    </row>
    <row r="375" spans="1:26" ht="15.75" customHeight="1" x14ac:dyDescent="0.25">
      <c r="A375" s="52"/>
      <c r="B375" s="52"/>
      <c r="C375" s="6"/>
      <c r="D375" s="6"/>
      <c r="E375" s="15"/>
      <c r="F375" s="15"/>
      <c r="G375" s="15"/>
      <c r="H375" s="53"/>
      <c r="I375" s="84"/>
      <c r="J375" s="6"/>
      <c r="K375" s="15"/>
      <c r="L375" s="15"/>
      <c r="M375" s="15"/>
      <c r="N375" s="15"/>
      <c r="O375" s="57"/>
      <c r="P375" s="15"/>
      <c r="Q375" s="15"/>
      <c r="R375" s="15"/>
      <c r="S375" s="15"/>
      <c r="T375" s="15"/>
      <c r="U375" s="15"/>
      <c r="V375" s="15"/>
      <c r="W375" s="15"/>
      <c r="X375" s="15"/>
      <c r="Y375" s="15"/>
      <c r="Z375" s="15"/>
    </row>
    <row r="376" spans="1:26" ht="15.75" customHeight="1" x14ac:dyDescent="0.25">
      <c r="A376" s="52"/>
      <c r="B376" s="52"/>
      <c r="C376" s="6"/>
      <c r="D376" s="6"/>
      <c r="E376" s="15"/>
      <c r="F376" s="15"/>
      <c r="G376" s="15"/>
      <c r="H376" s="53"/>
      <c r="I376" s="84"/>
      <c r="J376" s="6"/>
      <c r="K376" s="15"/>
      <c r="L376" s="15"/>
      <c r="M376" s="15"/>
      <c r="N376" s="15"/>
      <c r="O376" s="57"/>
      <c r="P376" s="15"/>
      <c r="Q376" s="15"/>
      <c r="R376" s="15"/>
      <c r="S376" s="15"/>
      <c r="T376" s="15"/>
      <c r="U376" s="15"/>
      <c r="V376" s="15"/>
      <c r="W376" s="15"/>
      <c r="X376" s="15"/>
      <c r="Y376" s="15"/>
      <c r="Z376" s="15"/>
    </row>
    <row r="377" spans="1:26" ht="15.75" customHeight="1" x14ac:dyDescent="0.25">
      <c r="A377" s="52"/>
      <c r="B377" s="52"/>
      <c r="C377" s="6"/>
      <c r="D377" s="6"/>
      <c r="E377" s="15"/>
      <c r="F377" s="15"/>
      <c r="G377" s="15"/>
      <c r="H377" s="53"/>
      <c r="I377" s="84"/>
      <c r="J377" s="6"/>
      <c r="K377" s="15"/>
      <c r="L377" s="15"/>
      <c r="M377" s="15"/>
      <c r="N377" s="15"/>
      <c r="O377" s="57"/>
      <c r="P377" s="15"/>
      <c r="Q377" s="15"/>
      <c r="R377" s="15"/>
      <c r="S377" s="15"/>
      <c r="T377" s="15"/>
      <c r="U377" s="15"/>
      <c r="V377" s="15"/>
      <c r="W377" s="15"/>
      <c r="X377" s="15"/>
      <c r="Y377" s="15"/>
      <c r="Z377" s="15"/>
    </row>
    <row r="378" spans="1:26" ht="15.75" customHeight="1" x14ac:dyDescent="0.25">
      <c r="A378" s="52"/>
      <c r="B378" s="52"/>
      <c r="C378" s="6"/>
      <c r="D378" s="6"/>
      <c r="E378" s="15"/>
      <c r="F378" s="15"/>
      <c r="G378" s="15"/>
      <c r="H378" s="53"/>
      <c r="I378" s="84"/>
      <c r="J378" s="6"/>
      <c r="K378" s="15"/>
      <c r="L378" s="15"/>
      <c r="M378" s="15"/>
      <c r="N378" s="15"/>
      <c r="O378" s="57"/>
      <c r="P378" s="15"/>
      <c r="Q378" s="15"/>
      <c r="R378" s="15"/>
      <c r="S378" s="15"/>
      <c r="T378" s="15"/>
      <c r="U378" s="15"/>
      <c r="V378" s="15"/>
      <c r="W378" s="15"/>
      <c r="X378" s="15"/>
      <c r="Y378" s="15"/>
      <c r="Z378" s="15"/>
    </row>
    <row r="379" spans="1:26" ht="15.75" customHeight="1" x14ac:dyDescent="0.25">
      <c r="A379" s="52"/>
      <c r="B379" s="52"/>
      <c r="C379" s="6"/>
      <c r="D379" s="6"/>
      <c r="E379" s="15"/>
      <c r="F379" s="15"/>
      <c r="G379" s="15"/>
      <c r="H379" s="53"/>
      <c r="I379" s="84"/>
      <c r="J379" s="6"/>
      <c r="K379" s="15"/>
      <c r="L379" s="15"/>
      <c r="M379" s="15"/>
      <c r="N379" s="15"/>
      <c r="O379" s="57"/>
      <c r="P379" s="15"/>
      <c r="Q379" s="15"/>
      <c r="R379" s="15"/>
      <c r="S379" s="15"/>
      <c r="T379" s="15"/>
      <c r="U379" s="15"/>
      <c r="V379" s="15"/>
      <c r="W379" s="15"/>
      <c r="X379" s="15"/>
      <c r="Y379" s="15"/>
      <c r="Z379" s="15"/>
    </row>
    <row r="380" spans="1:26" ht="15.75" customHeight="1" x14ac:dyDescent="0.25">
      <c r="A380" s="52"/>
      <c r="B380" s="52"/>
      <c r="C380" s="6"/>
      <c r="D380" s="6"/>
      <c r="E380" s="15"/>
      <c r="F380" s="15"/>
      <c r="G380" s="15"/>
      <c r="H380" s="53"/>
      <c r="I380" s="84"/>
      <c r="J380" s="6"/>
      <c r="K380" s="15"/>
      <c r="L380" s="15"/>
      <c r="M380" s="15"/>
      <c r="N380" s="15"/>
      <c r="O380" s="57"/>
      <c r="P380" s="15"/>
      <c r="Q380" s="15"/>
      <c r="R380" s="15"/>
      <c r="S380" s="15"/>
      <c r="T380" s="15"/>
      <c r="U380" s="15"/>
      <c r="V380" s="15"/>
      <c r="W380" s="15"/>
      <c r="X380" s="15"/>
      <c r="Y380" s="15"/>
      <c r="Z380" s="15"/>
    </row>
    <row r="381" spans="1:26" ht="15.75" customHeight="1" x14ac:dyDescent="0.25">
      <c r="A381" s="52"/>
      <c r="B381" s="52"/>
      <c r="C381" s="6"/>
      <c r="D381" s="6"/>
      <c r="E381" s="15"/>
      <c r="F381" s="15"/>
      <c r="G381" s="15"/>
      <c r="H381" s="53"/>
      <c r="I381" s="84"/>
      <c r="J381" s="6"/>
      <c r="K381" s="15"/>
      <c r="L381" s="15"/>
      <c r="M381" s="15"/>
      <c r="N381" s="15"/>
      <c r="O381" s="57"/>
      <c r="P381" s="15"/>
      <c r="Q381" s="15"/>
      <c r="R381" s="15"/>
      <c r="S381" s="15"/>
      <c r="T381" s="15"/>
      <c r="U381" s="15"/>
      <c r="V381" s="15"/>
      <c r="W381" s="15"/>
      <c r="X381" s="15"/>
      <c r="Y381" s="15"/>
      <c r="Z381" s="15"/>
    </row>
    <row r="382" spans="1:26" ht="15.75" customHeight="1" x14ac:dyDescent="0.25">
      <c r="A382" s="52"/>
      <c r="B382" s="52"/>
      <c r="C382" s="6"/>
      <c r="D382" s="6"/>
      <c r="E382" s="15"/>
      <c r="F382" s="15"/>
      <c r="G382" s="15"/>
      <c r="H382" s="53"/>
      <c r="I382" s="84"/>
      <c r="J382" s="6"/>
      <c r="K382" s="15"/>
      <c r="L382" s="15"/>
      <c r="M382" s="15"/>
      <c r="N382" s="15"/>
      <c r="O382" s="57"/>
      <c r="P382" s="15"/>
      <c r="Q382" s="15"/>
      <c r="R382" s="15"/>
      <c r="S382" s="15"/>
      <c r="T382" s="15"/>
      <c r="U382" s="15"/>
      <c r="V382" s="15"/>
      <c r="W382" s="15"/>
      <c r="X382" s="15"/>
      <c r="Y382" s="15"/>
      <c r="Z382" s="15"/>
    </row>
    <row r="383" spans="1:26" ht="15.75" customHeight="1" x14ac:dyDescent="0.25">
      <c r="A383" s="52"/>
      <c r="B383" s="52"/>
      <c r="C383" s="6"/>
      <c r="D383" s="6"/>
      <c r="E383" s="15"/>
      <c r="F383" s="15"/>
      <c r="G383" s="15"/>
      <c r="H383" s="53"/>
      <c r="I383" s="84"/>
      <c r="J383" s="6"/>
      <c r="K383" s="15"/>
      <c r="L383" s="15"/>
      <c r="M383" s="15"/>
      <c r="N383" s="15"/>
      <c r="O383" s="57"/>
      <c r="P383" s="15"/>
      <c r="Q383" s="15"/>
      <c r="R383" s="15"/>
      <c r="S383" s="15"/>
      <c r="T383" s="15"/>
      <c r="U383" s="15"/>
      <c r="V383" s="15"/>
      <c r="W383" s="15"/>
      <c r="X383" s="15"/>
      <c r="Y383" s="15"/>
      <c r="Z383" s="15"/>
    </row>
    <row r="384" spans="1:26" ht="15.75" customHeight="1" x14ac:dyDescent="0.25">
      <c r="A384" s="52"/>
      <c r="B384" s="52"/>
      <c r="C384" s="6"/>
      <c r="D384" s="6"/>
      <c r="E384" s="15"/>
      <c r="F384" s="15"/>
      <c r="G384" s="15"/>
      <c r="H384" s="53"/>
      <c r="I384" s="84"/>
      <c r="J384" s="6"/>
      <c r="K384" s="15"/>
      <c r="L384" s="15"/>
      <c r="M384" s="15"/>
      <c r="N384" s="15"/>
      <c r="O384" s="57"/>
      <c r="P384" s="15"/>
      <c r="Q384" s="15"/>
      <c r="R384" s="15"/>
      <c r="S384" s="15"/>
      <c r="T384" s="15"/>
      <c r="U384" s="15"/>
      <c r="V384" s="15"/>
      <c r="W384" s="15"/>
      <c r="X384" s="15"/>
      <c r="Y384" s="15"/>
      <c r="Z384" s="15"/>
    </row>
    <row r="385" spans="1:26" ht="15.75" customHeight="1" x14ac:dyDescent="0.25">
      <c r="A385" s="52"/>
      <c r="B385" s="52"/>
      <c r="C385" s="6"/>
      <c r="D385" s="6"/>
      <c r="E385" s="15"/>
      <c r="F385" s="15"/>
      <c r="G385" s="15"/>
      <c r="H385" s="53"/>
      <c r="I385" s="84"/>
      <c r="J385" s="6"/>
      <c r="K385" s="15"/>
      <c r="L385" s="15"/>
      <c r="M385" s="15"/>
      <c r="N385" s="15"/>
      <c r="O385" s="57"/>
      <c r="P385" s="15"/>
      <c r="Q385" s="15"/>
      <c r="R385" s="15"/>
      <c r="S385" s="15"/>
      <c r="T385" s="15"/>
      <c r="U385" s="15"/>
      <c r="V385" s="15"/>
      <c r="W385" s="15"/>
      <c r="X385" s="15"/>
      <c r="Y385" s="15"/>
      <c r="Z385" s="15"/>
    </row>
    <row r="386" spans="1:26" ht="15.75" customHeight="1" x14ac:dyDescent="0.25">
      <c r="A386" s="52"/>
      <c r="B386" s="52"/>
      <c r="C386" s="6"/>
      <c r="D386" s="6"/>
      <c r="E386" s="15"/>
      <c r="F386" s="15"/>
      <c r="G386" s="15"/>
      <c r="H386" s="53"/>
      <c r="I386" s="84"/>
      <c r="J386" s="6"/>
      <c r="K386" s="15"/>
      <c r="L386" s="15"/>
      <c r="M386" s="15"/>
      <c r="N386" s="15"/>
      <c r="O386" s="57"/>
      <c r="P386" s="15"/>
      <c r="Q386" s="15"/>
      <c r="R386" s="15"/>
      <c r="S386" s="15"/>
      <c r="T386" s="15"/>
      <c r="U386" s="15"/>
      <c r="V386" s="15"/>
      <c r="W386" s="15"/>
      <c r="X386" s="15"/>
      <c r="Y386" s="15"/>
      <c r="Z386" s="15"/>
    </row>
    <row r="387" spans="1:26" ht="15.75" customHeight="1" x14ac:dyDescent="0.25">
      <c r="A387" s="52"/>
      <c r="B387" s="52"/>
      <c r="C387" s="6"/>
      <c r="D387" s="6"/>
      <c r="E387" s="15"/>
      <c r="F387" s="15"/>
      <c r="G387" s="15"/>
      <c r="H387" s="53"/>
      <c r="I387" s="84"/>
      <c r="J387" s="6"/>
      <c r="K387" s="15"/>
      <c r="L387" s="15"/>
      <c r="M387" s="15"/>
      <c r="N387" s="15"/>
      <c r="O387" s="57"/>
      <c r="P387" s="15"/>
      <c r="Q387" s="15"/>
      <c r="R387" s="15"/>
      <c r="S387" s="15"/>
      <c r="T387" s="15"/>
      <c r="U387" s="15"/>
      <c r="V387" s="15"/>
      <c r="W387" s="15"/>
      <c r="X387" s="15"/>
      <c r="Y387" s="15"/>
      <c r="Z387" s="15"/>
    </row>
    <row r="388" spans="1:26" ht="15.75" customHeight="1" x14ac:dyDescent="0.25">
      <c r="A388" s="52"/>
      <c r="B388" s="52"/>
      <c r="C388" s="6"/>
      <c r="D388" s="6"/>
      <c r="E388" s="15"/>
      <c r="F388" s="15"/>
      <c r="G388" s="15"/>
      <c r="H388" s="53"/>
      <c r="I388" s="84"/>
      <c r="J388" s="6"/>
      <c r="K388" s="15"/>
      <c r="L388" s="15"/>
      <c r="M388" s="15"/>
      <c r="N388" s="15"/>
      <c r="O388" s="57"/>
      <c r="P388" s="15"/>
      <c r="Q388" s="15"/>
      <c r="R388" s="15"/>
      <c r="S388" s="15"/>
      <c r="T388" s="15"/>
      <c r="U388" s="15"/>
      <c r="V388" s="15"/>
      <c r="W388" s="15"/>
      <c r="X388" s="15"/>
      <c r="Y388" s="15"/>
      <c r="Z388" s="15"/>
    </row>
    <row r="389" spans="1:26" ht="15.75" customHeight="1" x14ac:dyDescent="0.25">
      <c r="A389" s="52"/>
      <c r="B389" s="52"/>
      <c r="C389" s="6"/>
      <c r="D389" s="6"/>
      <c r="E389" s="15"/>
      <c r="F389" s="15"/>
      <c r="G389" s="15"/>
      <c r="H389" s="53"/>
      <c r="I389" s="84"/>
      <c r="J389" s="6"/>
      <c r="K389" s="15"/>
      <c r="L389" s="15"/>
      <c r="M389" s="15"/>
      <c r="N389" s="15"/>
      <c r="O389" s="57"/>
      <c r="P389" s="15"/>
      <c r="Q389" s="15"/>
      <c r="R389" s="15"/>
      <c r="S389" s="15"/>
      <c r="T389" s="15"/>
      <c r="U389" s="15"/>
      <c r="V389" s="15"/>
      <c r="W389" s="15"/>
      <c r="X389" s="15"/>
      <c r="Y389" s="15"/>
      <c r="Z389" s="15"/>
    </row>
    <row r="390" spans="1:26" ht="15.75" customHeight="1" x14ac:dyDescent="0.25">
      <c r="A390" s="52"/>
      <c r="B390" s="52"/>
      <c r="C390" s="6"/>
      <c r="D390" s="6"/>
      <c r="E390" s="15"/>
      <c r="F390" s="15"/>
      <c r="G390" s="15"/>
      <c r="H390" s="53"/>
      <c r="I390" s="84"/>
      <c r="J390" s="6"/>
      <c r="K390" s="15"/>
      <c r="L390" s="15"/>
      <c r="M390" s="15"/>
      <c r="N390" s="15"/>
      <c r="O390" s="57"/>
      <c r="P390" s="15"/>
      <c r="Q390" s="15"/>
      <c r="R390" s="15"/>
      <c r="S390" s="15"/>
      <c r="T390" s="15"/>
      <c r="U390" s="15"/>
      <c r="V390" s="15"/>
      <c r="W390" s="15"/>
      <c r="X390" s="15"/>
      <c r="Y390" s="15"/>
      <c r="Z390" s="15"/>
    </row>
    <row r="391" spans="1:26" ht="15.75" customHeight="1" x14ac:dyDescent="0.25">
      <c r="A391" s="52"/>
      <c r="B391" s="52"/>
      <c r="C391" s="6"/>
      <c r="D391" s="6"/>
      <c r="E391" s="15"/>
      <c r="F391" s="15"/>
      <c r="G391" s="15"/>
      <c r="H391" s="53"/>
      <c r="I391" s="84"/>
      <c r="J391" s="6"/>
      <c r="K391" s="15"/>
      <c r="L391" s="15"/>
      <c r="M391" s="15"/>
      <c r="N391" s="15"/>
      <c r="O391" s="57"/>
      <c r="P391" s="15"/>
      <c r="Q391" s="15"/>
      <c r="R391" s="15"/>
      <c r="S391" s="15"/>
      <c r="T391" s="15"/>
      <c r="U391" s="15"/>
      <c r="V391" s="15"/>
      <c r="W391" s="15"/>
      <c r="X391" s="15"/>
      <c r="Y391" s="15"/>
      <c r="Z391" s="15"/>
    </row>
    <row r="392" spans="1:26" ht="15.75" customHeight="1" x14ac:dyDescent="0.25">
      <c r="A392" s="52"/>
      <c r="B392" s="52"/>
      <c r="C392" s="6"/>
      <c r="D392" s="6"/>
      <c r="E392" s="15"/>
      <c r="F392" s="15"/>
      <c r="G392" s="15"/>
      <c r="H392" s="53"/>
      <c r="I392" s="84"/>
      <c r="J392" s="6"/>
      <c r="K392" s="15"/>
      <c r="L392" s="15"/>
      <c r="M392" s="15"/>
      <c r="N392" s="15"/>
      <c r="O392" s="57"/>
      <c r="P392" s="15"/>
      <c r="Q392" s="15"/>
      <c r="R392" s="15"/>
      <c r="S392" s="15"/>
      <c r="T392" s="15"/>
      <c r="U392" s="15"/>
      <c r="V392" s="15"/>
      <c r="W392" s="15"/>
      <c r="X392" s="15"/>
      <c r="Y392" s="15"/>
      <c r="Z392" s="15"/>
    </row>
    <row r="393" spans="1:26" ht="15.75" customHeight="1" x14ac:dyDescent="0.25">
      <c r="A393" s="52"/>
      <c r="B393" s="52"/>
      <c r="C393" s="6"/>
      <c r="D393" s="6"/>
      <c r="E393" s="15"/>
      <c r="F393" s="15"/>
      <c r="G393" s="15"/>
      <c r="H393" s="53"/>
      <c r="I393" s="84"/>
      <c r="J393" s="6"/>
      <c r="K393" s="15"/>
      <c r="L393" s="15"/>
      <c r="M393" s="15"/>
      <c r="N393" s="15"/>
      <c r="O393" s="57"/>
      <c r="P393" s="15"/>
      <c r="Q393" s="15"/>
      <c r="R393" s="15"/>
      <c r="S393" s="15"/>
      <c r="T393" s="15"/>
      <c r="U393" s="15"/>
      <c r="V393" s="15"/>
      <c r="W393" s="15"/>
      <c r="X393" s="15"/>
      <c r="Y393" s="15"/>
      <c r="Z393" s="15"/>
    </row>
    <row r="394" spans="1:26" ht="15.75" customHeight="1" x14ac:dyDescent="0.25">
      <c r="A394" s="52"/>
      <c r="B394" s="52"/>
      <c r="C394" s="6"/>
      <c r="D394" s="6"/>
      <c r="E394" s="15"/>
      <c r="F394" s="15"/>
      <c r="G394" s="15"/>
      <c r="H394" s="53"/>
      <c r="I394" s="84"/>
      <c r="J394" s="6"/>
      <c r="K394" s="15"/>
      <c r="L394" s="15"/>
      <c r="M394" s="15"/>
      <c r="N394" s="15"/>
      <c r="O394" s="57"/>
      <c r="P394" s="15"/>
      <c r="Q394" s="15"/>
      <c r="R394" s="15"/>
      <c r="S394" s="15"/>
      <c r="T394" s="15"/>
      <c r="U394" s="15"/>
      <c r="V394" s="15"/>
      <c r="W394" s="15"/>
      <c r="X394" s="15"/>
      <c r="Y394" s="15"/>
      <c r="Z394" s="15"/>
    </row>
    <row r="395" spans="1:26" ht="15.75" customHeight="1" x14ac:dyDescent="0.25">
      <c r="A395" s="52"/>
      <c r="B395" s="52"/>
      <c r="C395" s="6"/>
      <c r="D395" s="6"/>
      <c r="E395" s="15"/>
      <c r="F395" s="15"/>
      <c r="G395" s="15"/>
      <c r="H395" s="53"/>
      <c r="I395" s="84"/>
      <c r="J395" s="6"/>
      <c r="K395" s="15"/>
      <c r="L395" s="15"/>
      <c r="M395" s="15"/>
      <c r="N395" s="15"/>
      <c r="O395" s="57"/>
      <c r="P395" s="15"/>
      <c r="Q395" s="15"/>
      <c r="R395" s="15"/>
      <c r="S395" s="15"/>
      <c r="T395" s="15"/>
      <c r="U395" s="15"/>
      <c r="V395" s="15"/>
      <c r="W395" s="15"/>
      <c r="X395" s="15"/>
      <c r="Y395" s="15"/>
      <c r="Z395" s="15"/>
    </row>
    <row r="396" spans="1:26" ht="15.75" customHeight="1" x14ac:dyDescent="0.25">
      <c r="A396" s="52"/>
      <c r="B396" s="52"/>
      <c r="C396" s="6"/>
      <c r="D396" s="6"/>
      <c r="E396" s="15"/>
      <c r="F396" s="15"/>
      <c r="G396" s="15"/>
      <c r="H396" s="53"/>
      <c r="I396" s="84"/>
      <c r="J396" s="6"/>
      <c r="K396" s="15"/>
      <c r="L396" s="15"/>
      <c r="M396" s="15"/>
      <c r="N396" s="15"/>
      <c r="O396" s="57"/>
      <c r="P396" s="15"/>
      <c r="Q396" s="15"/>
      <c r="R396" s="15"/>
      <c r="S396" s="15"/>
      <c r="T396" s="15"/>
      <c r="U396" s="15"/>
      <c r="V396" s="15"/>
      <c r="W396" s="15"/>
      <c r="X396" s="15"/>
      <c r="Y396" s="15"/>
      <c r="Z396" s="15"/>
    </row>
    <row r="397" spans="1:26" ht="15.75" customHeight="1" x14ac:dyDescent="0.25">
      <c r="A397" s="52"/>
      <c r="B397" s="52"/>
      <c r="C397" s="6"/>
      <c r="D397" s="6"/>
      <c r="E397" s="15"/>
      <c r="F397" s="15"/>
      <c r="G397" s="15"/>
      <c r="H397" s="53"/>
      <c r="I397" s="84"/>
      <c r="J397" s="6"/>
      <c r="K397" s="15"/>
      <c r="L397" s="15"/>
      <c r="M397" s="15"/>
      <c r="N397" s="15"/>
      <c r="O397" s="57"/>
      <c r="P397" s="15"/>
      <c r="Q397" s="15"/>
      <c r="R397" s="15"/>
      <c r="S397" s="15"/>
      <c r="T397" s="15"/>
      <c r="U397" s="15"/>
      <c r="V397" s="15"/>
      <c r="W397" s="15"/>
      <c r="X397" s="15"/>
      <c r="Y397" s="15"/>
      <c r="Z397" s="15"/>
    </row>
    <row r="398" spans="1:26" ht="15.75" customHeight="1" x14ac:dyDescent="0.25">
      <c r="A398" s="52"/>
      <c r="B398" s="52"/>
      <c r="C398" s="6"/>
      <c r="D398" s="6"/>
      <c r="E398" s="15"/>
      <c r="F398" s="15"/>
      <c r="G398" s="15"/>
      <c r="H398" s="53"/>
      <c r="I398" s="84"/>
      <c r="J398" s="6"/>
      <c r="K398" s="15"/>
      <c r="L398" s="15"/>
      <c r="M398" s="15"/>
      <c r="N398" s="15"/>
      <c r="O398" s="57"/>
      <c r="P398" s="15"/>
      <c r="Q398" s="15"/>
      <c r="R398" s="15"/>
      <c r="S398" s="15"/>
      <c r="T398" s="15"/>
      <c r="U398" s="15"/>
      <c r="V398" s="15"/>
      <c r="W398" s="15"/>
      <c r="X398" s="15"/>
      <c r="Y398" s="15"/>
      <c r="Z398" s="15"/>
    </row>
    <row r="399" spans="1:26" ht="15.75" customHeight="1" x14ac:dyDescent="0.25">
      <c r="A399" s="52"/>
      <c r="B399" s="52"/>
      <c r="C399" s="6"/>
      <c r="D399" s="6"/>
      <c r="E399" s="15"/>
      <c r="F399" s="15"/>
      <c r="G399" s="15"/>
      <c r="H399" s="53"/>
      <c r="I399" s="84"/>
      <c r="J399" s="6"/>
      <c r="K399" s="15"/>
      <c r="L399" s="15"/>
      <c r="M399" s="15"/>
      <c r="N399" s="15"/>
      <c r="O399" s="57"/>
      <c r="P399" s="15"/>
      <c r="Q399" s="15"/>
      <c r="R399" s="15"/>
      <c r="S399" s="15"/>
      <c r="T399" s="15"/>
      <c r="U399" s="15"/>
      <c r="V399" s="15"/>
      <c r="W399" s="15"/>
      <c r="X399" s="15"/>
      <c r="Y399" s="15"/>
      <c r="Z399" s="15"/>
    </row>
    <row r="400" spans="1:26" ht="15.75" customHeight="1" x14ac:dyDescent="0.25">
      <c r="A400" s="52"/>
      <c r="B400" s="52"/>
      <c r="C400" s="6"/>
      <c r="D400" s="6"/>
      <c r="E400" s="15"/>
      <c r="F400" s="15"/>
      <c r="G400" s="15"/>
      <c r="H400" s="53"/>
      <c r="I400" s="84"/>
      <c r="J400" s="6"/>
      <c r="K400" s="15"/>
      <c r="L400" s="15"/>
      <c r="M400" s="15"/>
      <c r="N400" s="15"/>
      <c r="O400" s="57"/>
      <c r="P400" s="15"/>
      <c r="Q400" s="15"/>
      <c r="R400" s="15"/>
      <c r="S400" s="15"/>
      <c r="T400" s="15"/>
      <c r="U400" s="15"/>
      <c r="V400" s="15"/>
      <c r="W400" s="15"/>
      <c r="X400" s="15"/>
      <c r="Y400" s="15"/>
      <c r="Z400" s="15"/>
    </row>
    <row r="401" spans="1:26" ht="15.75" customHeight="1" x14ac:dyDescent="0.25">
      <c r="A401" s="52"/>
      <c r="B401" s="52"/>
      <c r="C401" s="6"/>
      <c r="D401" s="6"/>
      <c r="E401" s="15"/>
      <c r="F401" s="15"/>
      <c r="G401" s="15"/>
      <c r="H401" s="53"/>
      <c r="I401" s="84"/>
      <c r="J401" s="6"/>
      <c r="K401" s="15"/>
      <c r="L401" s="15"/>
      <c r="M401" s="15"/>
      <c r="N401" s="15"/>
      <c r="O401" s="57"/>
      <c r="P401" s="15"/>
      <c r="Q401" s="15"/>
      <c r="R401" s="15"/>
      <c r="S401" s="15"/>
      <c r="T401" s="15"/>
      <c r="U401" s="15"/>
      <c r="V401" s="15"/>
      <c r="W401" s="15"/>
      <c r="X401" s="15"/>
      <c r="Y401" s="15"/>
      <c r="Z401" s="15"/>
    </row>
    <row r="402" spans="1:26" ht="15.75" customHeight="1" x14ac:dyDescent="0.25">
      <c r="A402" s="52"/>
      <c r="B402" s="52"/>
      <c r="C402" s="6"/>
      <c r="D402" s="6"/>
      <c r="E402" s="15"/>
      <c r="F402" s="15"/>
      <c r="G402" s="15"/>
      <c r="H402" s="53"/>
      <c r="I402" s="84"/>
      <c r="J402" s="6"/>
      <c r="K402" s="15"/>
      <c r="L402" s="15"/>
      <c r="M402" s="15"/>
      <c r="N402" s="15"/>
      <c r="O402" s="57"/>
      <c r="P402" s="15"/>
      <c r="Q402" s="15"/>
      <c r="R402" s="15"/>
      <c r="S402" s="15"/>
      <c r="T402" s="15"/>
      <c r="U402" s="15"/>
      <c r="V402" s="15"/>
      <c r="W402" s="15"/>
      <c r="X402" s="15"/>
      <c r="Y402" s="15"/>
      <c r="Z402" s="15"/>
    </row>
    <row r="403" spans="1:26" ht="15.75" customHeight="1" x14ac:dyDescent="0.25">
      <c r="A403" s="52"/>
      <c r="B403" s="52"/>
      <c r="C403" s="6"/>
      <c r="D403" s="6"/>
      <c r="E403" s="15"/>
      <c r="F403" s="15"/>
      <c r="G403" s="15"/>
      <c r="H403" s="53"/>
      <c r="I403" s="84"/>
      <c r="J403" s="6"/>
      <c r="K403" s="15"/>
      <c r="L403" s="15"/>
      <c r="M403" s="15"/>
      <c r="N403" s="15"/>
      <c r="O403" s="57"/>
      <c r="P403" s="15"/>
      <c r="Q403" s="15"/>
      <c r="R403" s="15"/>
      <c r="S403" s="15"/>
      <c r="T403" s="15"/>
      <c r="U403" s="15"/>
      <c r="V403" s="15"/>
      <c r="W403" s="15"/>
      <c r="X403" s="15"/>
      <c r="Y403" s="15"/>
      <c r="Z403" s="15"/>
    </row>
    <row r="404" spans="1:26" ht="15.75" customHeight="1" x14ac:dyDescent="0.25">
      <c r="A404" s="52"/>
      <c r="B404" s="52"/>
      <c r="C404" s="6"/>
      <c r="D404" s="6"/>
      <c r="E404" s="15"/>
      <c r="F404" s="15"/>
      <c r="G404" s="15"/>
      <c r="H404" s="53"/>
      <c r="I404" s="84"/>
      <c r="J404" s="6"/>
      <c r="K404" s="15"/>
      <c r="L404" s="15"/>
      <c r="M404" s="15"/>
      <c r="N404" s="15"/>
      <c r="O404" s="57"/>
      <c r="P404" s="15"/>
      <c r="Q404" s="15"/>
      <c r="R404" s="15"/>
      <c r="S404" s="15"/>
      <c r="T404" s="15"/>
      <c r="U404" s="15"/>
      <c r="V404" s="15"/>
      <c r="W404" s="15"/>
      <c r="X404" s="15"/>
      <c r="Y404" s="15"/>
      <c r="Z404" s="15"/>
    </row>
    <row r="405" spans="1:26" ht="15.75" customHeight="1" x14ac:dyDescent="0.25">
      <c r="A405" s="52"/>
      <c r="B405" s="52"/>
      <c r="C405" s="6"/>
      <c r="D405" s="6"/>
      <c r="E405" s="15"/>
      <c r="F405" s="15"/>
      <c r="G405" s="15"/>
      <c r="H405" s="53"/>
      <c r="I405" s="84"/>
      <c r="J405" s="6"/>
      <c r="K405" s="15"/>
      <c r="L405" s="15"/>
      <c r="M405" s="15"/>
      <c r="N405" s="15"/>
      <c r="O405" s="57"/>
      <c r="P405" s="15"/>
      <c r="Q405" s="15"/>
      <c r="R405" s="15"/>
      <c r="S405" s="15"/>
      <c r="T405" s="15"/>
      <c r="U405" s="15"/>
      <c r="V405" s="15"/>
      <c r="W405" s="15"/>
      <c r="X405" s="15"/>
      <c r="Y405" s="15"/>
      <c r="Z405" s="15"/>
    </row>
    <row r="406" spans="1:26" ht="15.75" customHeight="1" x14ac:dyDescent="0.25">
      <c r="A406" s="52"/>
      <c r="B406" s="52"/>
      <c r="C406" s="6"/>
      <c r="D406" s="6"/>
      <c r="E406" s="15"/>
      <c r="F406" s="15"/>
      <c r="G406" s="15"/>
      <c r="H406" s="53"/>
      <c r="I406" s="84"/>
      <c r="J406" s="6"/>
      <c r="K406" s="15"/>
      <c r="L406" s="15"/>
      <c r="M406" s="15"/>
      <c r="N406" s="15"/>
      <c r="O406" s="57"/>
      <c r="P406" s="15"/>
      <c r="Q406" s="15"/>
      <c r="R406" s="15"/>
      <c r="S406" s="15"/>
      <c r="T406" s="15"/>
      <c r="U406" s="15"/>
      <c r="V406" s="15"/>
      <c r="W406" s="15"/>
      <c r="X406" s="15"/>
      <c r="Y406" s="15"/>
      <c r="Z406" s="15"/>
    </row>
    <row r="407" spans="1:26" ht="15.75" customHeight="1" x14ac:dyDescent="0.25">
      <c r="A407" s="52"/>
      <c r="B407" s="52"/>
      <c r="C407" s="6"/>
      <c r="D407" s="6"/>
      <c r="E407" s="15"/>
      <c r="F407" s="15"/>
      <c r="G407" s="15"/>
      <c r="H407" s="53"/>
      <c r="I407" s="84"/>
      <c r="J407" s="6"/>
      <c r="K407" s="15"/>
      <c r="L407" s="15"/>
      <c r="M407" s="15"/>
      <c r="N407" s="15"/>
      <c r="O407" s="57"/>
      <c r="P407" s="15"/>
      <c r="Q407" s="15"/>
      <c r="R407" s="15"/>
      <c r="S407" s="15"/>
      <c r="T407" s="15"/>
      <c r="U407" s="15"/>
      <c r="V407" s="15"/>
      <c r="W407" s="15"/>
      <c r="X407" s="15"/>
      <c r="Y407" s="15"/>
      <c r="Z407" s="15"/>
    </row>
    <row r="408" spans="1:26" ht="15.75" customHeight="1" x14ac:dyDescent="0.25">
      <c r="A408" s="52"/>
      <c r="B408" s="52"/>
      <c r="C408" s="6"/>
      <c r="D408" s="6"/>
      <c r="E408" s="15"/>
      <c r="F408" s="15"/>
      <c r="G408" s="15"/>
      <c r="H408" s="53"/>
      <c r="I408" s="84"/>
      <c r="J408" s="6"/>
      <c r="K408" s="15"/>
      <c r="L408" s="15"/>
      <c r="M408" s="15"/>
      <c r="N408" s="15"/>
      <c r="O408" s="57"/>
      <c r="P408" s="15"/>
      <c r="Q408" s="15"/>
      <c r="R408" s="15"/>
      <c r="S408" s="15"/>
      <c r="T408" s="15"/>
      <c r="U408" s="15"/>
      <c r="V408" s="15"/>
      <c r="W408" s="15"/>
      <c r="X408" s="15"/>
      <c r="Y408" s="15"/>
      <c r="Z408" s="15"/>
    </row>
    <row r="409" spans="1:26" ht="15.75" customHeight="1" x14ac:dyDescent="0.25">
      <c r="A409" s="52"/>
      <c r="B409" s="52"/>
      <c r="C409" s="6"/>
      <c r="D409" s="6"/>
      <c r="E409" s="15"/>
      <c r="F409" s="15"/>
      <c r="G409" s="15"/>
      <c r="H409" s="53"/>
      <c r="I409" s="84"/>
      <c r="J409" s="6"/>
      <c r="K409" s="15"/>
      <c r="L409" s="15"/>
      <c r="M409" s="15"/>
      <c r="N409" s="15"/>
      <c r="O409" s="57"/>
      <c r="P409" s="15"/>
      <c r="Q409" s="15"/>
      <c r="R409" s="15"/>
      <c r="S409" s="15"/>
      <c r="T409" s="15"/>
      <c r="U409" s="15"/>
      <c r="V409" s="15"/>
      <c r="W409" s="15"/>
      <c r="X409" s="15"/>
      <c r="Y409" s="15"/>
      <c r="Z409" s="15"/>
    </row>
    <row r="410" spans="1:26" ht="15.75" customHeight="1" x14ac:dyDescent="0.25">
      <c r="A410" s="52"/>
      <c r="B410" s="52"/>
      <c r="C410" s="6"/>
      <c r="D410" s="6"/>
      <c r="E410" s="15"/>
      <c r="F410" s="15"/>
      <c r="G410" s="15"/>
      <c r="H410" s="53"/>
      <c r="I410" s="84"/>
      <c r="J410" s="6"/>
      <c r="K410" s="15"/>
      <c r="L410" s="15"/>
      <c r="M410" s="15"/>
      <c r="N410" s="15"/>
      <c r="O410" s="57"/>
      <c r="P410" s="15"/>
      <c r="Q410" s="15"/>
      <c r="R410" s="15"/>
      <c r="S410" s="15"/>
      <c r="T410" s="15"/>
      <c r="U410" s="15"/>
      <c r="V410" s="15"/>
      <c r="W410" s="15"/>
      <c r="X410" s="15"/>
      <c r="Y410" s="15"/>
      <c r="Z410" s="15"/>
    </row>
    <row r="411" spans="1:26" ht="15.75" customHeight="1" x14ac:dyDescent="0.25">
      <c r="A411" s="52"/>
      <c r="B411" s="52"/>
      <c r="C411" s="6"/>
      <c r="D411" s="6"/>
      <c r="E411" s="15"/>
      <c r="F411" s="15"/>
      <c r="G411" s="15"/>
      <c r="H411" s="53"/>
      <c r="I411" s="84"/>
      <c r="J411" s="6"/>
      <c r="K411" s="15"/>
      <c r="L411" s="15"/>
      <c r="M411" s="15"/>
      <c r="N411" s="15"/>
      <c r="O411" s="57"/>
      <c r="P411" s="15"/>
      <c r="Q411" s="15"/>
      <c r="R411" s="15"/>
      <c r="S411" s="15"/>
      <c r="T411" s="15"/>
      <c r="U411" s="15"/>
      <c r="V411" s="15"/>
      <c r="W411" s="15"/>
      <c r="X411" s="15"/>
      <c r="Y411" s="15"/>
      <c r="Z411" s="15"/>
    </row>
    <row r="412" spans="1:26" ht="15.75" customHeight="1" x14ac:dyDescent="0.25">
      <c r="A412" s="52"/>
      <c r="B412" s="52"/>
      <c r="C412" s="6"/>
      <c r="D412" s="6"/>
      <c r="E412" s="15"/>
      <c r="F412" s="15"/>
      <c r="G412" s="15"/>
      <c r="H412" s="53"/>
      <c r="I412" s="84"/>
      <c r="J412" s="6"/>
      <c r="K412" s="15"/>
      <c r="L412" s="15"/>
      <c r="M412" s="15"/>
      <c r="N412" s="15"/>
      <c r="O412" s="57"/>
      <c r="P412" s="15"/>
      <c r="Q412" s="15"/>
      <c r="R412" s="15"/>
      <c r="S412" s="15"/>
      <c r="T412" s="15"/>
      <c r="U412" s="15"/>
      <c r="V412" s="15"/>
      <c r="W412" s="15"/>
      <c r="X412" s="15"/>
      <c r="Y412" s="15"/>
      <c r="Z412" s="15"/>
    </row>
    <row r="413" spans="1:26" ht="15.75" customHeight="1" x14ac:dyDescent="0.25">
      <c r="A413" s="52"/>
      <c r="B413" s="52"/>
      <c r="C413" s="6"/>
      <c r="D413" s="6"/>
      <c r="E413" s="15"/>
      <c r="F413" s="15"/>
      <c r="G413" s="15"/>
      <c r="H413" s="53"/>
      <c r="I413" s="84"/>
      <c r="J413" s="6"/>
      <c r="K413" s="15"/>
      <c r="L413" s="15"/>
      <c r="M413" s="15"/>
      <c r="N413" s="15"/>
      <c r="O413" s="57"/>
      <c r="P413" s="15"/>
      <c r="Q413" s="15"/>
      <c r="R413" s="15"/>
      <c r="S413" s="15"/>
      <c r="T413" s="15"/>
      <c r="U413" s="15"/>
      <c r="V413" s="15"/>
      <c r="W413" s="15"/>
      <c r="X413" s="15"/>
      <c r="Y413" s="15"/>
      <c r="Z413" s="15"/>
    </row>
    <row r="414" spans="1:26" ht="15.75" customHeight="1" x14ac:dyDescent="0.25">
      <c r="A414" s="52"/>
      <c r="B414" s="52"/>
      <c r="C414" s="6"/>
      <c r="D414" s="6"/>
      <c r="E414" s="15"/>
      <c r="F414" s="15"/>
      <c r="G414" s="15"/>
      <c r="H414" s="53"/>
      <c r="I414" s="84"/>
      <c r="J414" s="6"/>
      <c r="K414" s="15"/>
      <c r="L414" s="15"/>
      <c r="M414" s="15"/>
      <c r="N414" s="15"/>
      <c r="O414" s="57"/>
      <c r="P414" s="15"/>
      <c r="Q414" s="15"/>
      <c r="R414" s="15"/>
      <c r="S414" s="15"/>
      <c r="T414" s="15"/>
      <c r="U414" s="15"/>
      <c r="V414" s="15"/>
      <c r="W414" s="15"/>
      <c r="X414" s="15"/>
      <c r="Y414" s="15"/>
      <c r="Z414" s="15"/>
    </row>
    <row r="415" spans="1:26" ht="15.75" customHeight="1" x14ac:dyDescent="0.25">
      <c r="A415" s="52"/>
      <c r="B415" s="52"/>
      <c r="C415" s="6"/>
      <c r="D415" s="6"/>
      <c r="E415" s="15"/>
      <c r="F415" s="15"/>
      <c r="G415" s="15"/>
      <c r="H415" s="53"/>
      <c r="I415" s="84"/>
      <c r="J415" s="6"/>
      <c r="K415" s="15"/>
      <c r="L415" s="15"/>
      <c r="M415" s="15"/>
      <c r="N415" s="15"/>
      <c r="O415" s="57"/>
      <c r="P415" s="15"/>
      <c r="Q415" s="15"/>
      <c r="R415" s="15"/>
      <c r="S415" s="15"/>
      <c r="T415" s="15"/>
      <c r="U415" s="15"/>
      <c r="V415" s="15"/>
      <c r="W415" s="15"/>
      <c r="X415" s="15"/>
      <c r="Y415" s="15"/>
      <c r="Z415" s="15"/>
    </row>
    <row r="416" spans="1:26" ht="15.75" customHeight="1" x14ac:dyDescent="0.25">
      <c r="A416" s="52"/>
      <c r="B416" s="52"/>
      <c r="C416" s="6"/>
      <c r="D416" s="6"/>
      <c r="E416" s="15"/>
      <c r="F416" s="15"/>
      <c r="G416" s="15"/>
      <c r="H416" s="53"/>
      <c r="I416" s="84"/>
      <c r="J416" s="6"/>
      <c r="K416" s="15"/>
      <c r="L416" s="15"/>
      <c r="M416" s="15"/>
      <c r="N416" s="15"/>
      <c r="O416" s="57"/>
      <c r="P416" s="15"/>
      <c r="Q416" s="15"/>
      <c r="R416" s="15"/>
      <c r="S416" s="15"/>
      <c r="T416" s="15"/>
      <c r="U416" s="15"/>
      <c r="V416" s="15"/>
      <c r="W416" s="15"/>
      <c r="X416" s="15"/>
      <c r="Y416" s="15"/>
      <c r="Z416" s="15"/>
    </row>
    <row r="417" spans="1:26" ht="15.75" customHeight="1" x14ac:dyDescent="0.25">
      <c r="A417" s="52"/>
      <c r="B417" s="52"/>
      <c r="C417" s="6"/>
      <c r="D417" s="6"/>
      <c r="E417" s="15"/>
      <c r="F417" s="15"/>
      <c r="G417" s="15"/>
      <c r="H417" s="53"/>
      <c r="I417" s="84"/>
      <c r="J417" s="6"/>
      <c r="K417" s="15"/>
      <c r="L417" s="15"/>
      <c r="M417" s="15"/>
      <c r="N417" s="15"/>
      <c r="O417" s="57"/>
      <c r="P417" s="15"/>
      <c r="Q417" s="15"/>
      <c r="R417" s="15"/>
      <c r="S417" s="15"/>
      <c r="T417" s="15"/>
      <c r="U417" s="15"/>
      <c r="V417" s="15"/>
      <c r="W417" s="15"/>
      <c r="X417" s="15"/>
      <c r="Y417" s="15"/>
      <c r="Z417" s="15"/>
    </row>
    <row r="418" spans="1:26" ht="15.75" customHeight="1" x14ac:dyDescent="0.25">
      <c r="A418" s="52"/>
      <c r="B418" s="52"/>
      <c r="C418" s="6"/>
      <c r="D418" s="6"/>
      <c r="E418" s="15"/>
      <c r="F418" s="15"/>
      <c r="G418" s="15"/>
      <c r="H418" s="53"/>
      <c r="I418" s="84"/>
      <c r="J418" s="6"/>
      <c r="K418" s="15"/>
      <c r="L418" s="15"/>
      <c r="M418" s="15"/>
      <c r="N418" s="15"/>
      <c r="O418" s="57"/>
      <c r="P418" s="15"/>
      <c r="Q418" s="15"/>
      <c r="R418" s="15"/>
      <c r="S418" s="15"/>
      <c r="T418" s="15"/>
      <c r="U418" s="15"/>
      <c r="V418" s="15"/>
      <c r="W418" s="15"/>
      <c r="X418" s="15"/>
      <c r="Y418" s="15"/>
      <c r="Z418" s="15"/>
    </row>
    <row r="419" spans="1:26" ht="15.75" customHeight="1" x14ac:dyDescent="0.25">
      <c r="A419" s="52"/>
      <c r="B419" s="52"/>
      <c r="C419" s="6"/>
      <c r="D419" s="6"/>
      <c r="E419" s="15"/>
      <c r="F419" s="15"/>
      <c r="G419" s="15"/>
      <c r="H419" s="53"/>
      <c r="I419" s="84"/>
      <c r="J419" s="6"/>
      <c r="K419" s="15"/>
      <c r="L419" s="15"/>
      <c r="M419" s="15"/>
      <c r="N419" s="15"/>
      <c r="O419" s="57"/>
      <c r="P419" s="15"/>
      <c r="Q419" s="15"/>
      <c r="R419" s="15"/>
      <c r="S419" s="15"/>
      <c r="T419" s="15"/>
      <c r="U419" s="15"/>
      <c r="V419" s="15"/>
      <c r="W419" s="15"/>
      <c r="X419" s="15"/>
      <c r="Y419" s="15"/>
      <c r="Z419" s="15"/>
    </row>
    <row r="420" spans="1:26" ht="15.75" customHeight="1" x14ac:dyDescent="0.25">
      <c r="A420" s="52"/>
      <c r="B420" s="52"/>
      <c r="C420" s="6"/>
      <c r="D420" s="6"/>
      <c r="E420" s="15"/>
      <c r="F420" s="15"/>
      <c r="G420" s="15"/>
      <c r="H420" s="53"/>
      <c r="I420" s="84"/>
      <c r="J420" s="6"/>
      <c r="K420" s="15"/>
      <c r="L420" s="15"/>
      <c r="M420" s="15"/>
      <c r="N420" s="15"/>
      <c r="O420" s="57"/>
      <c r="P420" s="15"/>
      <c r="Q420" s="15"/>
      <c r="R420" s="15"/>
      <c r="S420" s="15"/>
      <c r="T420" s="15"/>
      <c r="U420" s="15"/>
      <c r="V420" s="15"/>
      <c r="W420" s="15"/>
      <c r="X420" s="15"/>
      <c r="Y420" s="15"/>
      <c r="Z420" s="15"/>
    </row>
    <row r="421" spans="1:26" ht="15.75" customHeight="1" x14ac:dyDescent="0.25">
      <c r="A421" s="52"/>
      <c r="B421" s="52"/>
      <c r="C421" s="6"/>
      <c r="D421" s="6"/>
      <c r="E421" s="15"/>
      <c r="F421" s="15"/>
      <c r="G421" s="15"/>
      <c r="H421" s="53"/>
      <c r="I421" s="84"/>
      <c r="J421" s="6"/>
      <c r="K421" s="15"/>
      <c r="L421" s="15"/>
      <c r="M421" s="15"/>
      <c r="N421" s="15"/>
      <c r="O421" s="57"/>
      <c r="P421" s="15"/>
      <c r="Q421" s="15"/>
      <c r="R421" s="15"/>
      <c r="S421" s="15"/>
      <c r="T421" s="15"/>
      <c r="U421" s="15"/>
      <c r="V421" s="15"/>
      <c r="W421" s="15"/>
      <c r="X421" s="15"/>
      <c r="Y421" s="15"/>
      <c r="Z421" s="15"/>
    </row>
    <row r="422" spans="1:26" ht="15.75" customHeight="1" x14ac:dyDescent="0.25">
      <c r="A422" s="52"/>
      <c r="B422" s="52"/>
      <c r="C422" s="6"/>
      <c r="D422" s="6"/>
      <c r="E422" s="15"/>
      <c r="F422" s="15"/>
      <c r="G422" s="15"/>
      <c r="H422" s="53"/>
      <c r="I422" s="84"/>
      <c r="J422" s="6"/>
      <c r="K422" s="15"/>
      <c r="L422" s="15"/>
      <c r="M422" s="15"/>
      <c r="N422" s="15"/>
      <c r="O422" s="57"/>
      <c r="P422" s="15"/>
      <c r="Q422" s="15"/>
      <c r="R422" s="15"/>
      <c r="S422" s="15"/>
      <c r="T422" s="15"/>
      <c r="U422" s="15"/>
      <c r="V422" s="15"/>
      <c r="W422" s="15"/>
      <c r="X422" s="15"/>
      <c r="Y422" s="15"/>
      <c r="Z422" s="15"/>
    </row>
    <row r="423" spans="1:26" ht="15.75" customHeight="1" x14ac:dyDescent="0.25">
      <c r="A423" s="52"/>
      <c r="B423" s="52"/>
      <c r="C423" s="6"/>
      <c r="D423" s="6"/>
      <c r="E423" s="15"/>
      <c r="F423" s="15"/>
      <c r="G423" s="15"/>
      <c r="H423" s="53"/>
      <c r="I423" s="84"/>
      <c r="J423" s="6"/>
      <c r="K423" s="15"/>
      <c r="L423" s="15"/>
      <c r="M423" s="15"/>
      <c r="N423" s="15"/>
      <c r="O423" s="57"/>
      <c r="P423" s="15"/>
      <c r="Q423" s="15"/>
      <c r="R423" s="15"/>
      <c r="S423" s="15"/>
      <c r="T423" s="15"/>
      <c r="U423" s="15"/>
      <c r="V423" s="15"/>
      <c r="W423" s="15"/>
      <c r="X423" s="15"/>
      <c r="Y423" s="15"/>
      <c r="Z423" s="15"/>
    </row>
    <row r="424" spans="1:26" ht="15.75" customHeight="1" x14ac:dyDescent="0.25">
      <c r="A424" s="52"/>
      <c r="B424" s="52"/>
      <c r="C424" s="6"/>
      <c r="D424" s="6"/>
      <c r="E424" s="15"/>
      <c r="F424" s="15"/>
      <c r="G424" s="15"/>
      <c r="H424" s="53"/>
      <c r="I424" s="84"/>
      <c r="J424" s="6"/>
      <c r="K424" s="15"/>
      <c r="L424" s="15"/>
      <c r="M424" s="15"/>
      <c r="N424" s="15"/>
      <c r="O424" s="57"/>
      <c r="P424" s="15"/>
      <c r="Q424" s="15"/>
      <c r="R424" s="15"/>
      <c r="S424" s="15"/>
      <c r="T424" s="15"/>
      <c r="U424" s="15"/>
      <c r="V424" s="15"/>
      <c r="W424" s="15"/>
      <c r="X424" s="15"/>
      <c r="Y424" s="15"/>
      <c r="Z424" s="15"/>
    </row>
    <row r="425" spans="1:26" ht="15.75" customHeight="1" x14ac:dyDescent="0.25">
      <c r="A425" s="52"/>
      <c r="B425" s="52"/>
      <c r="C425" s="6"/>
      <c r="D425" s="6"/>
      <c r="E425" s="15"/>
      <c r="F425" s="15"/>
      <c r="G425" s="15"/>
      <c r="H425" s="53"/>
      <c r="I425" s="84"/>
      <c r="J425" s="6"/>
      <c r="K425" s="15"/>
      <c r="L425" s="15"/>
      <c r="M425" s="15"/>
      <c r="N425" s="15"/>
      <c r="O425" s="57"/>
      <c r="P425" s="15"/>
      <c r="Q425" s="15"/>
      <c r="R425" s="15"/>
      <c r="S425" s="15"/>
      <c r="T425" s="15"/>
      <c r="U425" s="15"/>
      <c r="V425" s="15"/>
      <c r="W425" s="15"/>
      <c r="X425" s="15"/>
      <c r="Y425" s="15"/>
      <c r="Z425" s="15"/>
    </row>
    <row r="426" spans="1:26" ht="15.75" customHeight="1" x14ac:dyDescent="0.25">
      <c r="A426" s="52"/>
      <c r="B426" s="52"/>
      <c r="C426" s="6"/>
      <c r="D426" s="6"/>
      <c r="E426" s="15"/>
      <c r="F426" s="15"/>
      <c r="G426" s="15"/>
      <c r="H426" s="53"/>
      <c r="I426" s="84"/>
      <c r="J426" s="6"/>
      <c r="K426" s="15"/>
      <c r="L426" s="15"/>
      <c r="M426" s="15"/>
      <c r="N426" s="15"/>
      <c r="O426" s="57"/>
      <c r="P426" s="15"/>
      <c r="Q426" s="15"/>
      <c r="R426" s="15"/>
      <c r="S426" s="15"/>
      <c r="T426" s="15"/>
      <c r="U426" s="15"/>
      <c r="V426" s="15"/>
      <c r="W426" s="15"/>
      <c r="X426" s="15"/>
      <c r="Y426" s="15"/>
      <c r="Z426" s="15"/>
    </row>
    <row r="427" spans="1:26" ht="15.75" customHeight="1" x14ac:dyDescent="0.25">
      <c r="A427" s="52"/>
      <c r="B427" s="52"/>
      <c r="C427" s="6"/>
      <c r="D427" s="6"/>
      <c r="E427" s="15"/>
      <c r="F427" s="15"/>
      <c r="G427" s="15"/>
      <c r="H427" s="53"/>
      <c r="I427" s="84"/>
      <c r="J427" s="6"/>
      <c r="K427" s="15"/>
      <c r="L427" s="15"/>
      <c r="M427" s="15"/>
      <c r="N427" s="15"/>
      <c r="O427" s="57"/>
      <c r="P427" s="15"/>
      <c r="Q427" s="15"/>
      <c r="R427" s="15"/>
      <c r="S427" s="15"/>
      <c r="T427" s="15"/>
      <c r="U427" s="15"/>
      <c r="V427" s="15"/>
      <c r="W427" s="15"/>
      <c r="X427" s="15"/>
      <c r="Y427" s="15"/>
      <c r="Z427" s="15"/>
    </row>
    <row r="428" spans="1:26" ht="15.75" customHeight="1" x14ac:dyDescent="0.25">
      <c r="A428" s="52"/>
      <c r="B428" s="52"/>
      <c r="C428" s="6"/>
      <c r="D428" s="6"/>
      <c r="E428" s="15"/>
      <c r="F428" s="15"/>
      <c r="G428" s="15"/>
      <c r="H428" s="53"/>
      <c r="I428" s="84"/>
      <c r="J428" s="6"/>
      <c r="K428" s="15"/>
      <c r="L428" s="15"/>
      <c r="M428" s="15"/>
      <c r="N428" s="15"/>
      <c r="O428" s="57"/>
      <c r="P428" s="15"/>
      <c r="Q428" s="15"/>
      <c r="R428" s="15"/>
      <c r="S428" s="15"/>
      <c r="T428" s="15"/>
      <c r="U428" s="15"/>
      <c r="V428" s="15"/>
      <c r="W428" s="15"/>
      <c r="X428" s="15"/>
      <c r="Y428" s="15"/>
      <c r="Z428" s="15"/>
    </row>
    <row r="429" spans="1:26" ht="15.75" customHeight="1" x14ac:dyDescent="0.25">
      <c r="A429" s="52"/>
      <c r="B429" s="52"/>
      <c r="C429" s="6"/>
      <c r="D429" s="6"/>
      <c r="E429" s="15"/>
      <c r="F429" s="15"/>
      <c r="G429" s="15"/>
      <c r="H429" s="53"/>
      <c r="I429" s="84"/>
      <c r="J429" s="6"/>
      <c r="K429" s="15"/>
      <c r="L429" s="15"/>
      <c r="M429" s="15"/>
      <c r="N429" s="15"/>
      <c r="O429" s="57"/>
      <c r="P429" s="15"/>
      <c r="Q429" s="15"/>
      <c r="R429" s="15"/>
      <c r="S429" s="15"/>
      <c r="T429" s="15"/>
      <c r="U429" s="15"/>
      <c r="V429" s="15"/>
      <c r="W429" s="15"/>
      <c r="X429" s="15"/>
      <c r="Y429" s="15"/>
      <c r="Z429" s="15"/>
    </row>
    <row r="430" spans="1:26" ht="15.75" customHeight="1" x14ac:dyDescent="0.25">
      <c r="A430" s="52"/>
      <c r="B430" s="52"/>
      <c r="C430" s="6"/>
      <c r="D430" s="6"/>
      <c r="E430" s="15"/>
      <c r="F430" s="15"/>
      <c r="G430" s="15"/>
      <c r="H430" s="53"/>
      <c r="I430" s="84"/>
      <c r="J430" s="6"/>
      <c r="K430" s="15"/>
      <c r="L430" s="15"/>
      <c r="M430" s="15"/>
      <c r="N430" s="15"/>
      <c r="O430" s="57"/>
      <c r="P430" s="15"/>
      <c r="Q430" s="15"/>
      <c r="R430" s="15"/>
      <c r="S430" s="15"/>
      <c r="T430" s="15"/>
      <c r="U430" s="15"/>
      <c r="V430" s="15"/>
      <c r="W430" s="15"/>
      <c r="X430" s="15"/>
      <c r="Y430" s="15"/>
      <c r="Z430" s="15"/>
    </row>
    <row r="431" spans="1:26" ht="15.75" customHeight="1" x14ac:dyDescent="0.25">
      <c r="A431" s="52"/>
      <c r="B431" s="52"/>
      <c r="C431" s="6"/>
      <c r="D431" s="6"/>
      <c r="E431" s="15"/>
      <c r="F431" s="15"/>
      <c r="G431" s="15"/>
      <c r="H431" s="53"/>
      <c r="I431" s="84"/>
      <c r="J431" s="6"/>
      <c r="K431" s="15"/>
      <c r="L431" s="15"/>
      <c r="M431" s="15"/>
      <c r="N431" s="15"/>
      <c r="O431" s="57"/>
      <c r="P431" s="15"/>
      <c r="Q431" s="15"/>
      <c r="R431" s="15"/>
      <c r="S431" s="15"/>
      <c r="T431" s="15"/>
      <c r="U431" s="15"/>
      <c r="V431" s="15"/>
      <c r="W431" s="15"/>
      <c r="X431" s="15"/>
      <c r="Y431" s="15"/>
      <c r="Z431" s="15"/>
    </row>
    <row r="432" spans="1:26" ht="15.75" customHeight="1" x14ac:dyDescent="0.25">
      <c r="A432" s="52"/>
      <c r="B432" s="52"/>
      <c r="C432" s="6"/>
      <c r="D432" s="6"/>
      <c r="E432" s="15"/>
      <c r="F432" s="15"/>
      <c r="G432" s="15"/>
      <c r="H432" s="53"/>
      <c r="I432" s="84"/>
      <c r="J432" s="6"/>
      <c r="K432" s="15"/>
      <c r="L432" s="15"/>
      <c r="M432" s="15"/>
      <c r="N432" s="15"/>
      <c r="O432" s="57"/>
      <c r="P432" s="15"/>
      <c r="Q432" s="15"/>
      <c r="R432" s="15"/>
      <c r="S432" s="15"/>
      <c r="T432" s="15"/>
      <c r="U432" s="15"/>
      <c r="V432" s="15"/>
      <c r="W432" s="15"/>
      <c r="X432" s="15"/>
      <c r="Y432" s="15"/>
      <c r="Z432" s="15"/>
    </row>
    <row r="433" spans="1:26" ht="15.75" customHeight="1" x14ac:dyDescent="0.25">
      <c r="A433" s="52"/>
      <c r="B433" s="52"/>
      <c r="C433" s="6"/>
      <c r="D433" s="6"/>
      <c r="E433" s="15"/>
      <c r="F433" s="15"/>
      <c r="G433" s="15"/>
      <c r="H433" s="53"/>
      <c r="I433" s="84"/>
      <c r="J433" s="6"/>
      <c r="K433" s="15"/>
      <c r="L433" s="15"/>
      <c r="M433" s="15"/>
      <c r="N433" s="15"/>
      <c r="O433" s="57"/>
      <c r="P433" s="15"/>
      <c r="Q433" s="15"/>
      <c r="R433" s="15"/>
      <c r="S433" s="15"/>
      <c r="T433" s="15"/>
      <c r="U433" s="15"/>
      <c r="V433" s="15"/>
      <c r="W433" s="15"/>
      <c r="X433" s="15"/>
      <c r="Y433" s="15"/>
      <c r="Z433" s="15"/>
    </row>
    <row r="434" spans="1:26" ht="15.75" customHeight="1" x14ac:dyDescent="0.25">
      <c r="A434" s="52"/>
      <c r="B434" s="52"/>
      <c r="C434" s="6"/>
      <c r="D434" s="6"/>
      <c r="E434" s="15"/>
      <c r="F434" s="15"/>
      <c r="G434" s="15"/>
      <c r="H434" s="53"/>
      <c r="I434" s="84"/>
      <c r="J434" s="6"/>
      <c r="K434" s="15"/>
      <c r="L434" s="15"/>
      <c r="M434" s="15"/>
      <c r="N434" s="15"/>
      <c r="O434" s="57"/>
      <c r="P434" s="15"/>
      <c r="Q434" s="15"/>
      <c r="R434" s="15"/>
      <c r="S434" s="15"/>
      <c r="T434" s="15"/>
      <c r="U434" s="15"/>
      <c r="V434" s="15"/>
      <c r="W434" s="15"/>
      <c r="X434" s="15"/>
      <c r="Y434" s="15"/>
      <c r="Z434" s="15"/>
    </row>
    <row r="435" spans="1:26" ht="15.75" customHeight="1" x14ac:dyDescent="0.25">
      <c r="A435" s="52"/>
      <c r="B435" s="52"/>
      <c r="C435" s="6"/>
      <c r="D435" s="6"/>
      <c r="E435" s="15"/>
      <c r="F435" s="15"/>
      <c r="G435" s="15"/>
      <c r="H435" s="53"/>
      <c r="I435" s="84"/>
      <c r="J435" s="6"/>
      <c r="K435" s="15"/>
      <c r="L435" s="15"/>
      <c r="M435" s="15"/>
      <c r="N435" s="15"/>
      <c r="O435" s="57"/>
      <c r="P435" s="15"/>
      <c r="Q435" s="15"/>
      <c r="R435" s="15"/>
      <c r="S435" s="15"/>
      <c r="T435" s="15"/>
      <c r="U435" s="15"/>
      <c r="V435" s="15"/>
      <c r="W435" s="15"/>
      <c r="X435" s="15"/>
      <c r="Y435" s="15"/>
      <c r="Z435" s="15"/>
    </row>
    <row r="436" spans="1:26" ht="15.75" customHeight="1" x14ac:dyDescent="0.25">
      <c r="A436" s="52"/>
      <c r="B436" s="52"/>
      <c r="C436" s="6"/>
      <c r="D436" s="6"/>
      <c r="E436" s="15"/>
      <c r="F436" s="15"/>
      <c r="G436" s="15"/>
      <c r="H436" s="53"/>
      <c r="I436" s="84"/>
      <c r="J436" s="6"/>
      <c r="K436" s="15"/>
      <c r="L436" s="15"/>
      <c r="M436" s="15"/>
      <c r="N436" s="15"/>
      <c r="O436" s="57"/>
      <c r="P436" s="15"/>
      <c r="Q436" s="15"/>
      <c r="R436" s="15"/>
      <c r="S436" s="15"/>
      <c r="T436" s="15"/>
      <c r="U436" s="15"/>
      <c r="V436" s="15"/>
      <c r="W436" s="15"/>
      <c r="X436" s="15"/>
      <c r="Y436" s="15"/>
      <c r="Z436" s="15"/>
    </row>
    <row r="437" spans="1:26" ht="15.75" customHeight="1" x14ac:dyDescent="0.25">
      <c r="A437" s="52"/>
      <c r="B437" s="52"/>
      <c r="C437" s="6"/>
      <c r="D437" s="6"/>
      <c r="E437" s="15"/>
      <c r="F437" s="15"/>
      <c r="G437" s="15"/>
      <c r="H437" s="53"/>
      <c r="I437" s="84"/>
      <c r="J437" s="6"/>
      <c r="K437" s="15"/>
      <c r="L437" s="15"/>
      <c r="M437" s="15"/>
      <c r="N437" s="15"/>
      <c r="O437" s="57"/>
      <c r="P437" s="15"/>
      <c r="Q437" s="15"/>
      <c r="R437" s="15"/>
      <c r="S437" s="15"/>
      <c r="T437" s="15"/>
      <c r="U437" s="15"/>
      <c r="V437" s="15"/>
      <c r="W437" s="15"/>
      <c r="X437" s="15"/>
      <c r="Y437" s="15"/>
      <c r="Z437" s="15"/>
    </row>
    <row r="438" spans="1:26" ht="15.75" customHeight="1" x14ac:dyDescent="0.25">
      <c r="A438" s="52"/>
      <c r="B438" s="52"/>
      <c r="C438" s="6"/>
      <c r="D438" s="6"/>
      <c r="E438" s="15"/>
      <c r="F438" s="15"/>
      <c r="G438" s="15"/>
      <c r="H438" s="53"/>
      <c r="I438" s="84"/>
      <c r="J438" s="6"/>
      <c r="K438" s="15"/>
      <c r="L438" s="15"/>
      <c r="M438" s="15"/>
      <c r="N438" s="15"/>
      <c r="O438" s="57"/>
      <c r="P438" s="15"/>
      <c r="Q438" s="15"/>
      <c r="R438" s="15"/>
      <c r="S438" s="15"/>
      <c r="T438" s="15"/>
      <c r="U438" s="15"/>
      <c r="V438" s="15"/>
      <c r="W438" s="15"/>
      <c r="X438" s="15"/>
      <c r="Y438" s="15"/>
      <c r="Z438" s="15"/>
    </row>
    <row r="439" spans="1:26" ht="15.75" customHeight="1" x14ac:dyDescent="0.25">
      <c r="A439" s="52"/>
      <c r="B439" s="52"/>
      <c r="C439" s="6"/>
      <c r="D439" s="6"/>
      <c r="E439" s="15"/>
      <c r="F439" s="15"/>
      <c r="G439" s="15"/>
      <c r="H439" s="53"/>
      <c r="I439" s="84"/>
      <c r="J439" s="6"/>
      <c r="K439" s="15"/>
      <c r="L439" s="15"/>
      <c r="M439" s="15"/>
      <c r="N439" s="15"/>
      <c r="O439" s="57"/>
      <c r="P439" s="15"/>
      <c r="Q439" s="15"/>
      <c r="R439" s="15"/>
      <c r="S439" s="15"/>
      <c r="T439" s="15"/>
      <c r="U439" s="15"/>
      <c r="V439" s="15"/>
      <c r="W439" s="15"/>
      <c r="X439" s="15"/>
      <c r="Y439" s="15"/>
      <c r="Z439" s="15"/>
    </row>
    <row r="440" spans="1:26" ht="15.75" customHeight="1" x14ac:dyDescent="0.25">
      <c r="A440" s="52"/>
      <c r="B440" s="52"/>
      <c r="C440" s="6"/>
      <c r="D440" s="6"/>
      <c r="E440" s="15"/>
      <c r="F440" s="15"/>
      <c r="G440" s="15"/>
      <c r="H440" s="53"/>
      <c r="I440" s="84"/>
      <c r="J440" s="6"/>
      <c r="K440" s="15"/>
      <c r="L440" s="15"/>
      <c r="M440" s="15"/>
      <c r="N440" s="15"/>
      <c r="O440" s="57"/>
      <c r="P440" s="15"/>
      <c r="Q440" s="15"/>
      <c r="R440" s="15"/>
      <c r="S440" s="15"/>
      <c r="T440" s="15"/>
      <c r="U440" s="15"/>
      <c r="V440" s="15"/>
      <c r="W440" s="15"/>
      <c r="X440" s="15"/>
      <c r="Y440" s="15"/>
      <c r="Z440" s="15"/>
    </row>
    <row r="441" spans="1:26" ht="15.75" customHeight="1" x14ac:dyDescent="0.25">
      <c r="A441" s="52"/>
      <c r="B441" s="52"/>
      <c r="C441" s="6"/>
      <c r="D441" s="6"/>
      <c r="E441" s="15"/>
      <c r="F441" s="15"/>
      <c r="G441" s="15"/>
      <c r="H441" s="53"/>
      <c r="I441" s="84"/>
      <c r="J441" s="6"/>
      <c r="K441" s="15"/>
      <c r="L441" s="15"/>
      <c r="M441" s="15"/>
      <c r="N441" s="15"/>
      <c r="O441" s="57"/>
      <c r="P441" s="15"/>
      <c r="Q441" s="15"/>
      <c r="R441" s="15"/>
      <c r="S441" s="15"/>
      <c r="T441" s="15"/>
      <c r="U441" s="15"/>
      <c r="V441" s="15"/>
      <c r="W441" s="15"/>
      <c r="X441" s="15"/>
      <c r="Y441" s="15"/>
      <c r="Z441" s="15"/>
    </row>
    <row r="442" spans="1:26" ht="15.75" customHeight="1" x14ac:dyDescent="0.25">
      <c r="A442" s="52"/>
      <c r="B442" s="52"/>
      <c r="C442" s="6"/>
      <c r="D442" s="6"/>
      <c r="E442" s="15"/>
      <c r="F442" s="15"/>
      <c r="G442" s="15"/>
      <c r="H442" s="53"/>
      <c r="I442" s="84"/>
      <c r="J442" s="6"/>
      <c r="K442" s="15"/>
      <c r="L442" s="15"/>
      <c r="M442" s="15"/>
      <c r="N442" s="15"/>
      <c r="O442" s="57"/>
      <c r="P442" s="15"/>
      <c r="Q442" s="15"/>
      <c r="R442" s="15"/>
      <c r="S442" s="15"/>
      <c r="T442" s="15"/>
      <c r="U442" s="15"/>
      <c r="V442" s="15"/>
      <c r="W442" s="15"/>
      <c r="X442" s="15"/>
      <c r="Y442" s="15"/>
      <c r="Z442" s="15"/>
    </row>
    <row r="443" spans="1:26" ht="15.75" customHeight="1" x14ac:dyDescent="0.25">
      <c r="A443" s="52"/>
      <c r="B443" s="52"/>
      <c r="C443" s="6"/>
      <c r="D443" s="6"/>
      <c r="E443" s="15"/>
      <c r="F443" s="15"/>
      <c r="G443" s="15"/>
      <c r="H443" s="53"/>
      <c r="I443" s="84"/>
      <c r="J443" s="6"/>
      <c r="K443" s="15"/>
      <c r="L443" s="15"/>
      <c r="M443" s="15"/>
      <c r="N443" s="15"/>
      <c r="O443" s="57"/>
      <c r="P443" s="15"/>
      <c r="Q443" s="15"/>
      <c r="R443" s="15"/>
      <c r="S443" s="15"/>
      <c r="T443" s="15"/>
      <c r="U443" s="15"/>
      <c r="V443" s="15"/>
      <c r="W443" s="15"/>
      <c r="X443" s="15"/>
      <c r="Y443" s="15"/>
      <c r="Z443" s="15"/>
    </row>
    <row r="444" spans="1:26" ht="15.75" customHeight="1" x14ac:dyDescent="0.25">
      <c r="A444" s="52"/>
      <c r="B444" s="52"/>
      <c r="C444" s="6"/>
      <c r="D444" s="6"/>
      <c r="E444" s="15"/>
      <c r="F444" s="15"/>
      <c r="G444" s="15"/>
      <c r="H444" s="53"/>
      <c r="I444" s="84"/>
      <c r="J444" s="6"/>
      <c r="K444" s="15"/>
      <c r="L444" s="15"/>
      <c r="M444" s="15"/>
      <c r="N444" s="15"/>
      <c r="O444" s="57"/>
      <c r="P444" s="15"/>
      <c r="Q444" s="15"/>
      <c r="R444" s="15"/>
      <c r="S444" s="15"/>
      <c r="T444" s="15"/>
      <c r="U444" s="15"/>
      <c r="V444" s="15"/>
      <c r="W444" s="15"/>
      <c r="X444" s="15"/>
      <c r="Y444" s="15"/>
      <c r="Z444" s="15"/>
    </row>
    <row r="445" spans="1:26" ht="15.75" customHeight="1" x14ac:dyDescent="0.25">
      <c r="A445" s="52"/>
      <c r="B445" s="52"/>
      <c r="C445" s="6"/>
      <c r="D445" s="6"/>
      <c r="E445" s="15"/>
      <c r="F445" s="15"/>
      <c r="G445" s="15"/>
      <c r="H445" s="53"/>
      <c r="I445" s="84"/>
      <c r="J445" s="6"/>
      <c r="K445" s="15"/>
      <c r="L445" s="15"/>
      <c r="M445" s="15"/>
      <c r="N445" s="15"/>
      <c r="O445" s="57"/>
      <c r="P445" s="15"/>
      <c r="Q445" s="15"/>
      <c r="R445" s="15"/>
      <c r="S445" s="15"/>
      <c r="T445" s="15"/>
      <c r="U445" s="15"/>
      <c r="V445" s="15"/>
      <c r="W445" s="15"/>
      <c r="X445" s="15"/>
      <c r="Y445" s="15"/>
      <c r="Z445" s="15"/>
    </row>
    <row r="446" spans="1:26" ht="15.75" customHeight="1" x14ac:dyDescent="0.25">
      <c r="A446" s="52"/>
      <c r="B446" s="52"/>
      <c r="C446" s="6"/>
      <c r="D446" s="6"/>
      <c r="E446" s="15"/>
      <c r="F446" s="15"/>
      <c r="G446" s="15"/>
      <c r="H446" s="53"/>
      <c r="I446" s="84"/>
      <c r="J446" s="6"/>
      <c r="K446" s="15"/>
      <c r="L446" s="15"/>
      <c r="M446" s="15"/>
      <c r="N446" s="15"/>
      <c r="O446" s="57"/>
      <c r="P446" s="15"/>
      <c r="Q446" s="15"/>
      <c r="R446" s="15"/>
      <c r="S446" s="15"/>
      <c r="T446" s="15"/>
      <c r="U446" s="15"/>
      <c r="V446" s="15"/>
      <c r="W446" s="15"/>
      <c r="X446" s="15"/>
      <c r="Y446" s="15"/>
      <c r="Z446" s="15"/>
    </row>
    <row r="447" spans="1:26" ht="15.75" customHeight="1" x14ac:dyDescent="0.25">
      <c r="A447" s="52"/>
      <c r="B447" s="52"/>
      <c r="C447" s="6"/>
      <c r="D447" s="6"/>
      <c r="E447" s="15"/>
      <c r="F447" s="15"/>
      <c r="G447" s="15"/>
      <c r="H447" s="53"/>
      <c r="I447" s="84"/>
      <c r="J447" s="6"/>
      <c r="K447" s="15"/>
      <c r="L447" s="15"/>
      <c r="M447" s="15"/>
      <c r="N447" s="15"/>
      <c r="O447" s="57"/>
      <c r="P447" s="15"/>
      <c r="Q447" s="15"/>
      <c r="R447" s="15"/>
      <c r="S447" s="15"/>
      <c r="T447" s="15"/>
      <c r="U447" s="15"/>
      <c r="V447" s="15"/>
      <c r="W447" s="15"/>
      <c r="X447" s="15"/>
      <c r="Y447" s="15"/>
      <c r="Z447" s="15"/>
    </row>
    <row r="448" spans="1:26" ht="15.75" customHeight="1" x14ac:dyDescent="0.25">
      <c r="A448" s="52"/>
      <c r="B448" s="52"/>
      <c r="C448" s="6"/>
      <c r="D448" s="6"/>
      <c r="E448" s="15"/>
      <c r="F448" s="15"/>
      <c r="G448" s="15"/>
      <c r="H448" s="53"/>
      <c r="I448" s="84"/>
      <c r="J448" s="6"/>
      <c r="K448" s="15"/>
      <c r="L448" s="15"/>
      <c r="M448" s="15"/>
      <c r="N448" s="15"/>
      <c r="O448" s="57"/>
      <c r="P448" s="15"/>
      <c r="Q448" s="15"/>
      <c r="R448" s="15"/>
      <c r="S448" s="15"/>
      <c r="T448" s="15"/>
      <c r="U448" s="15"/>
      <c r="V448" s="15"/>
      <c r="W448" s="15"/>
      <c r="X448" s="15"/>
      <c r="Y448" s="15"/>
      <c r="Z448" s="15"/>
    </row>
    <row r="449" spans="1:26" ht="15.75" customHeight="1" x14ac:dyDescent="0.25">
      <c r="A449" s="52"/>
      <c r="B449" s="52"/>
      <c r="C449" s="6"/>
      <c r="D449" s="6"/>
      <c r="E449" s="15"/>
      <c r="F449" s="15"/>
      <c r="G449" s="15"/>
      <c r="H449" s="53"/>
      <c r="I449" s="84"/>
      <c r="J449" s="6"/>
      <c r="K449" s="15"/>
      <c r="L449" s="15"/>
      <c r="M449" s="15"/>
      <c r="N449" s="15"/>
      <c r="O449" s="57"/>
      <c r="P449" s="15"/>
      <c r="Q449" s="15"/>
      <c r="R449" s="15"/>
      <c r="S449" s="15"/>
      <c r="T449" s="15"/>
      <c r="U449" s="15"/>
      <c r="V449" s="15"/>
      <c r="W449" s="15"/>
      <c r="X449" s="15"/>
      <c r="Y449" s="15"/>
      <c r="Z449" s="15"/>
    </row>
    <row r="450" spans="1:26" ht="15.75" customHeight="1" x14ac:dyDescent="0.25">
      <c r="A450" s="52"/>
      <c r="B450" s="52"/>
      <c r="C450" s="6"/>
      <c r="D450" s="6"/>
      <c r="E450" s="15"/>
      <c r="F450" s="15"/>
      <c r="G450" s="15"/>
      <c r="H450" s="53"/>
      <c r="I450" s="84"/>
      <c r="J450" s="6"/>
      <c r="K450" s="15"/>
      <c r="L450" s="15"/>
      <c r="M450" s="15"/>
      <c r="N450" s="15"/>
      <c r="O450" s="57"/>
      <c r="P450" s="15"/>
      <c r="Q450" s="15"/>
      <c r="R450" s="15"/>
      <c r="S450" s="15"/>
      <c r="T450" s="15"/>
      <c r="U450" s="15"/>
      <c r="V450" s="15"/>
      <c r="W450" s="15"/>
      <c r="X450" s="15"/>
      <c r="Y450" s="15"/>
      <c r="Z450" s="15"/>
    </row>
    <row r="451" spans="1:26" ht="15.75" customHeight="1" x14ac:dyDescent="0.25">
      <c r="A451" s="52"/>
      <c r="B451" s="52"/>
      <c r="C451" s="6"/>
      <c r="D451" s="6"/>
      <c r="E451" s="15"/>
      <c r="F451" s="15"/>
      <c r="G451" s="15"/>
      <c r="H451" s="53"/>
      <c r="I451" s="84"/>
      <c r="J451" s="6"/>
      <c r="K451" s="15"/>
      <c r="L451" s="15"/>
      <c r="M451" s="15"/>
      <c r="N451" s="15"/>
      <c r="O451" s="57"/>
      <c r="P451" s="15"/>
      <c r="Q451" s="15"/>
      <c r="R451" s="15"/>
      <c r="S451" s="15"/>
      <c r="T451" s="15"/>
      <c r="U451" s="15"/>
      <c r="V451" s="15"/>
      <c r="W451" s="15"/>
      <c r="X451" s="15"/>
      <c r="Y451" s="15"/>
      <c r="Z451" s="15"/>
    </row>
    <row r="452" spans="1:26" ht="15.75" customHeight="1" x14ac:dyDescent="0.25">
      <c r="A452" s="52"/>
      <c r="B452" s="52"/>
      <c r="C452" s="6"/>
      <c r="D452" s="6"/>
      <c r="E452" s="15"/>
      <c r="F452" s="15"/>
      <c r="G452" s="15"/>
      <c r="H452" s="53"/>
      <c r="I452" s="84"/>
      <c r="J452" s="6"/>
      <c r="K452" s="15"/>
      <c r="L452" s="15"/>
      <c r="M452" s="15"/>
      <c r="N452" s="15"/>
      <c r="O452" s="57"/>
      <c r="P452" s="15"/>
      <c r="Q452" s="15"/>
      <c r="R452" s="15"/>
      <c r="S452" s="15"/>
      <c r="T452" s="15"/>
      <c r="U452" s="15"/>
      <c r="V452" s="15"/>
      <c r="W452" s="15"/>
      <c r="X452" s="15"/>
      <c r="Y452" s="15"/>
      <c r="Z452" s="15"/>
    </row>
    <row r="453" spans="1:26" ht="15.75" customHeight="1" x14ac:dyDescent="0.25">
      <c r="A453" s="52"/>
      <c r="B453" s="52"/>
      <c r="C453" s="6"/>
      <c r="D453" s="6"/>
      <c r="E453" s="15"/>
      <c r="F453" s="15"/>
      <c r="G453" s="15"/>
      <c r="H453" s="53"/>
      <c r="I453" s="84"/>
      <c r="J453" s="6"/>
      <c r="K453" s="15"/>
      <c r="L453" s="15"/>
      <c r="M453" s="15"/>
      <c r="N453" s="15"/>
      <c r="O453" s="57"/>
      <c r="P453" s="15"/>
      <c r="Q453" s="15"/>
      <c r="R453" s="15"/>
      <c r="S453" s="15"/>
      <c r="T453" s="15"/>
      <c r="U453" s="15"/>
      <c r="V453" s="15"/>
      <c r="W453" s="15"/>
      <c r="X453" s="15"/>
      <c r="Y453" s="15"/>
      <c r="Z453" s="15"/>
    </row>
    <row r="454" spans="1:26" ht="15.75" customHeight="1" x14ac:dyDescent="0.25">
      <c r="A454" s="52"/>
      <c r="B454" s="52"/>
      <c r="C454" s="6"/>
      <c r="D454" s="6"/>
      <c r="E454" s="15"/>
      <c r="F454" s="15"/>
      <c r="G454" s="15"/>
      <c r="H454" s="53"/>
      <c r="I454" s="84"/>
      <c r="J454" s="6"/>
      <c r="K454" s="15"/>
      <c r="L454" s="15"/>
      <c r="M454" s="15"/>
      <c r="N454" s="15"/>
      <c r="O454" s="57"/>
      <c r="P454" s="15"/>
      <c r="Q454" s="15"/>
      <c r="R454" s="15"/>
      <c r="S454" s="15"/>
      <c r="T454" s="15"/>
      <c r="U454" s="15"/>
      <c r="V454" s="15"/>
      <c r="W454" s="15"/>
      <c r="X454" s="15"/>
      <c r="Y454" s="15"/>
      <c r="Z454" s="15"/>
    </row>
    <row r="455" spans="1:26" ht="15.75" customHeight="1" x14ac:dyDescent="0.25">
      <c r="A455" s="52"/>
      <c r="B455" s="52"/>
      <c r="C455" s="6"/>
      <c r="D455" s="6"/>
      <c r="E455" s="15"/>
      <c r="F455" s="15"/>
      <c r="G455" s="15"/>
      <c r="H455" s="53"/>
      <c r="I455" s="84"/>
      <c r="J455" s="6"/>
      <c r="K455" s="15"/>
      <c r="L455" s="15"/>
      <c r="M455" s="15"/>
      <c r="N455" s="15"/>
      <c r="O455" s="57"/>
      <c r="P455" s="15"/>
      <c r="Q455" s="15"/>
      <c r="R455" s="15"/>
      <c r="S455" s="15"/>
      <c r="T455" s="15"/>
      <c r="U455" s="15"/>
      <c r="V455" s="15"/>
      <c r="W455" s="15"/>
      <c r="X455" s="15"/>
      <c r="Y455" s="15"/>
      <c r="Z455" s="15"/>
    </row>
    <row r="456" spans="1:26" ht="15.75" customHeight="1" x14ac:dyDescent="0.25">
      <c r="A456" s="52"/>
      <c r="B456" s="52"/>
      <c r="C456" s="6"/>
      <c r="D456" s="6"/>
      <c r="E456" s="15"/>
      <c r="F456" s="15"/>
      <c r="G456" s="15"/>
      <c r="H456" s="53"/>
      <c r="I456" s="84"/>
      <c r="J456" s="6"/>
      <c r="K456" s="15"/>
      <c r="L456" s="15"/>
      <c r="M456" s="15"/>
      <c r="N456" s="15"/>
      <c r="O456" s="57"/>
      <c r="P456" s="15"/>
      <c r="Q456" s="15"/>
      <c r="R456" s="15"/>
      <c r="S456" s="15"/>
      <c r="T456" s="15"/>
      <c r="U456" s="15"/>
      <c r="V456" s="15"/>
      <c r="W456" s="15"/>
      <c r="X456" s="15"/>
      <c r="Y456" s="15"/>
      <c r="Z456" s="15"/>
    </row>
    <row r="457" spans="1:26" ht="15.75" customHeight="1" x14ac:dyDescent="0.25">
      <c r="A457" s="52"/>
      <c r="B457" s="52"/>
      <c r="C457" s="6"/>
      <c r="D457" s="6"/>
      <c r="E457" s="15"/>
      <c r="F457" s="15"/>
      <c r="G457" s="15"/>
      <c r="H457" s="53"/>
      <c r="I457" s="84"/>
      <c r="J457" s="6"/>
      <c r="K457" s="15"/>
      <c r="L457" s="15"/>
      <c r="M457" s="15"/>
      <c r="N457" s="15"/>
      <c r="O457" s="57"/>
      <c r="P457" s="15"/>
      <c r="Q457" s="15"/>
      <c r="R457" s="15"/>
      <c r="S457" s="15"/>
      <c r="T457" s="15"/>
      <c r="U457" s="15"/>
      <c r="V457" s="15"/>
      <c r="W457" s="15"/>
      <c r="X457" s="15"/>
      <c r="Y457" s="15"/>
      <c r="Z457" s="15"/>
    </row>
    <row r="458" spans="1:26" ht="15.75" customHeight="1" x14ac:dyDescent="0.25">
      <c r="A458" s="52"/>
      <c r="B458" s="52"/>
      <c r="C458" s="6"/>
      <c r="D458" s="6"/>
      <c r="E458" s="15"/>
      <c r="F458" s="15"/>
      <c r="G458" s="15"/>
      <c r="H458" s="53"/>
      <c r="I458" s="84"/>
      <c r="J458" s="6"/>
      <c r="K458" s="15"/>
      <c r="L458" s="15"/>
      <c r="M458" s="15"/>
      <c r="N458" s="15"/>
      <c r="O458" s="57"/>
      <c r="P458" s="15"/>
      <c r="Q458" s="15"/>
      <c r="R458" s="15"/>
      <c r="S458" s="15"/>
      <c r="T458" s="15"/>
      <c r="U458" s="15"/>
      <c r="V458" s="15"/>
      <c r="W458" s="15"/>
      <c r="X458" s="15"/>
      <c r="Y458" s="15"/>
      <c r="Z458" s="15"/>
    </row>
    <row r="459" spans="1:26" ht="15.75" customHeight="1" x14ac:dyDescent="0.25">
      <c r="A459" s="52"/>
      <c r="B459" s="52"/>
      <c r="C459" s="6"/>
      <c r="D459" s="6"/>
      <c r="E459" s="15"/>
      <c r="F459" s="15"/>
      <c r="G459" s="15"/>
      <c r="H459" s="53"/>
      <c r="I459" s="84"/>
      <c r="J459" s="6"/>
      <c r="K459" s="15"/>
      <c r="L459" s="15"/>
      <c r="M459" s="15"/>
      <c r="N459" s="15"/>
      <c r="O459" s="57"/>
      <c r="P459" s="15"/>
      <c r="Q459" s="15"/>
      <c r="R459" s="15"/>
      <c r="S459" s="15"/>
      <c r="T459" s="15"/>
      <c r="U459" s="15"/>
      <c r="V459" s="15"/>
      <c r="W459" s="15"/>
      <c r="X459" s="15"/>
      <c r="Y459" s="15"/>
      <c r="Z459" s="15"/>
    </row>
    <row r="460" spans="1:26" ht="15.75" customHeight="1" x14ac:dyDescent="0.25">
      <c r="A460" s="52"/>
      <c r="B460" s="52"/>
      <c r="C460" s="6"/>
      <c r="D460" s="6"/>
      <c r="E460" s="15"/>
      <c r="F460" s="15"/>
      <c r="G460" s="15"/>
      <c r="H460" s="53"/>
      <c r="I460" s="84"/>
      <c r="J460" s="6"/>
      <c r="K460" s="15"/>
      <c r="L460" s="15"/>
      <c r="M460" s="15"/>
      <c r="N460" s="15"/>
      <c r="O460" s="57"/>
      <c r="P460" s="15"/>
      <c r="Q460" s="15"/>
      <c r="R460" s="15"/>
      <c r="S460" s="15"/>
      <c r="T460" s="15"/>
      <c r="U460" s="15"/>
      <c r="V460" s="15"/>
      <c r="W460" s="15"/>
      <c r="X460" s="15"/>
      <c r="Y460" s="15"/>
      <c r="Z460" s="15"/>
    </row>
    <row r="461" spans="1:26" ht="15.75" customHeight="1" x14ac:dyDescent="0.25">
      <c r="A461" s="52"/>
      <c r="B461" s="52"/>
      <c r="C461" s="6"/>
      <c r="D461" s="6"/>
      <c r="E461" s="15"/>
      <c r="F461" s="15"/>
      <c r="G461" s="15"/>
      <c r="H461" s="53"/>
      <c r="I461" s="84"/>
      <c r="J461" s="6"/>
      <c r="K461" s="15"/>
      <c r="L461" s="15"/>
      <c r="M461" s="15"/>
      <c r="N461" s="15"/>
      <c r="O461" s="57"/>
      <c r="P461" s="15"/>
      <c r="Q461" s="15"/>
      <c r="R461" s="15"/>
      <c r="S461" s="15"/>
      <c r="T461" s="15"/>
      <c r="U461" s="15"/>
      <c r="V461" s="15"/>
      <c r="W461" s="15"/>
      <c r="X461" s="15"/>
      <c r="Y461" s="15"/>
      <c r="Z461" s="15"/>
    </row>
    <row r="462" spans="1:26" ht="15.75" customHeight="1" x14ac:dyDescent="0.25">
      <c r="A462" s="52"/>
      <c r="B462" s="52"/>
      <c r="C462" s="6"/>
      <c r="D462" s="6"/>
      <c r="E462" s="15"/>
      <c r="F462" s="15"/>
      <c r="G462" s="15"/>
      <c r="H462" s="53"/>
      <c r="I462" s="84"/>
      <c r="J462" s="6"/>
      <c r="K462" s="15"/>
      <c r="L462" s="15"/>
      <c r="M462" s="15"/>
      <c r="N462" s="15"/>
      <c r="O462" s="57"/>
      <c r="P462" s="15"/>
      <c r="Q462" s="15"/>
      <c r="R462" s="15"/>
      <c r="S462" s="15"/>
      <c r="T462" s="15"/>
      <c r="U462" s="15"/>
      <c r="V462" s="15"/>
      <c r="W462" s="15"/>
      <c r="X462" s="15"/>
      <c r="Y462" s="15"/>
      <c r="Z462" s="15"/>
    </row>
    <row r="463" spans="1:26" ht="15.75" customHeight="1" x14ac:dyDescent="0.25">
      <c r="A463" s="52"/>
      <c r="B463" s="52"/>
      <c r="C463" s="6"/>
      <c r="D463" s="6"/>
      <c r="E463" s="15"/>
      <c r="F463" s="15"/>
      <c r="G463" s="15"/>
      <c r="H463" s="53"/>
      <c r="I463" s="84"/>
      <c r="J463" s="6"/>
      <c r="K463" s="15"/>
      <c r="L463" s="15"/>
      <c r="M463" s="15"/>
      <c r="N463" s="15"/>
      <c r="O463" s="57"/>
      <c r="P463" s="15"/>
      <c r="Q463" s="15"/>
      <c r="R463" s="15"/>
      <c r="S463" s="15"/>
      <c r="T463" s="15"/>
      <c r="U463" s="15"/>
      <c r="V463" s="15"/>
      <c r="W463" s="15"/>
      <c r="X463" s="15"/>
      <c r="Y463" s="15"/>
      <c r="Z463" s="15"/>
    </row>
    <row r="464" spans="1:26" ht="15.75" customHeight="1" x14ac:dyDescent="0.25">
      <c r="A464" s="52"/>
      <c r="B464" s="52"/>
      <c r="C464" s="6"/>
      <c r="D464" s="6"/>
      <c r="E464" s="15"/>
      <c r="F464" s="15"/>
      <c r="G464" s="15"/>
      <c r="H464" s="53"/>
      <c r="I464" s="84"/>
      <c r="J464" s="6"/>
      <c r="K464" s="15"/>
      <c r="L464" s="15"/>
      <c r="M464" s="15"/>
      <c r="N464" s="15"/>
      <c r="O464" s="57"/>
      <c r="P464" s="15"/>
      <c r="Q464" s="15"/>
      <c r="R464" s="15"/>
      <c r="S464" s="15"/>
      <c r="T464" s="15"/>
      <c r="U464" s="15"/>
      <c r="V464" s="15"/>
      <c r="W464" s="15"/>
      <c r="X464" s="15"/>
      <c r="Y464" s="15"/>
      <c r="Z464" s="15"/>
    </row>
    <row r="465" spans="1:26" ht="15.75" customHeight="1" x14ac:dyDescent="0.25">
      <c r="A465" s="52"/>
      <c r="B465" s="52"/>
      <c r="C465" s="6"/>
      <c r="D465" s="6"/>
      <c r="E465" s="15"/>
      <c r="F465" s="15"/>
      <c r="G465" s="15"/>
      <c r="H465" s="53"/>
      <c r="I465" s="84"/>
      <c r="J465" s="6"/>
      <c r="K465" s="15"/>
      <c r="L465" s="15"/>
      <c r="M465" s="15"/>
      <c r="N465" s="15"/>
      <c r="O465" s="57"/>
      <c r="P465" s="15"/>
      <c r="Q465" s="15"/>
      <c r="R465" s="15"/>
      <c r="S465" s="15"/>
      <c r="T465" s="15"/>
      <c r="U465" s="15"/>
      <c r="V465" s="15"/>
      <c r="W465" s="15"/>
      <c r="X465" s="15"/>
      <c r="Y465" s="15"/>
      <c r="Z465" s="15"/>
    </row>
    <row r="466" spans="1:26" ht="15.75" customHeight="1" x14ac:dyDescent="0.25">
      <c r="A466" s="52"/>
      <c r="B466" s="52"/>
      <c r="C466" s="6"/>
      <c r="D466" s="6"/>
      <c r="E466" s="15"/>
      <c r="F466" s="15"/>
      <c r="G466" s="15"/>
      <c r="H466" s="53"/>
      <c r="I466" s="84"/>
      <c r="J466" s="6"/>
      <c r="K466" s="15"/>
      <c r="L466" s="15"/>
      <c r="M466" s="15"/>
      <c r="N466" s="15"/>
      <c r="O466" s="57"/>
      <c r="P466" s="15"/>
      <c r="Q466" s="15"/>
      <c r="R466" s="15"/>
      <c r="S466" s="15"/>
      <c r="T466" s="15"/>
      <c r="U466" s="15"/>
      <c r="V466" s="15"/>
      <c r="W466" s="15"/>
      <c r="X466" s="15"/>
      <c r="Y466" s="15"/>
      <c r="Z466" s="15"/>
    </row>
    <row r="467" spans="1:26" ht="15.75" customHeight="1" x14ac:dyDescent="0.25">
      <c r="A467" s="52"/>
      <c r="B467" s="52"/>
      <c r="C467" s="6"/>
      <c r="D467" s="6"/>
      <c r="E467" s="15"/>
      <c r="F467" s="15"/>
      <c r="G467" s="15"/>
      <c r="H467" s="53"/>
      <c r="I467" s="84"/>
      <c r="J467" s="6"/>
      <c r="K467" s="15"/>
      <c r="L467" s="15"/>
      <c r="M467" s="15"/>
      <c r="N467" s="15"/>
      <c r="O467" s="57"/>
      <c r="P467" s="15"/>
      <c r="Q467" s="15"/>
      <c r="R467" s="15"/>
      <c r="S467" s="15"/>
      <c r="T467" s="15"/>
      <c r="U467" s="15"/>
      <c r="V467" s="15"/>
      <c r="W467" s="15"/>
      <c r="X467" s="15"/>
      <c r="Y467" s="15"/>
      <c r="Z467" s="15"/>
    </row>
    <row r="468" spans="1:26" ht="15.75" customHeight="1" x14ac:dyDescent="0.25">
      <c r="A468" s="52"/>
      <c r="B468" s="52"/>
      <c r="C468" s="6"/>
      <c r="D468" s="6"/>
      <c r="E468" s="15"/>
      <c r="F468" s="15"/>
      <c r="G468" s="15"/>
      <c r="H468" s="53"/>
      <c r="I468" s="84"/>
      <c r="J468" s="6"/>
      <c r="K468" s="15"/>
      <c r="L468" s="15"/>
      <c r="M468" s="15"/>
      <c r="N468" s="15"/>
      <c r="O468" s="57"/>
      <c r="P468" s="15"/>
      <c r="Q468" s="15"/>
      <c r="R468" s="15"/>
      <c r="S468" s="15"/>
      <c r="T468" s="15"/>
      <c r="U468" s="15"/>
      <c r="V468" s="15"/>
      <c r="W468" s="15"/>
      <c r="X468" s="15"/>
      <c r="Y468" s="15"/>
      <c r="Z468" s="15"/>
    </row>
    <row r="469" spans="1:26" ht="15.75" customHeight="1" x14ac:dyDescent="0.25"/>
    <row r="470" spans="1:26" ht="15.75" customHeight="1" x14ac:dyDescent="0.25"/>
    <row r="471" spans="1:26" ht="15.75" customHeight="1" x14ac:dyDescent="0.25"/>
    <row r="472" spans="1:26" ht="15.75" customHeight="1" x14ac:dyDescent="0.25"/>
    <row r="473" spans="1:26" ht="15.75" customHeight="1" x14ac:dyDescent="0.25"/>
    <row r="474" spans="1:26" ht="15.75" customHeight="1" x14ac:dyDescent="0.25"/>
    <row r="475" spans="1:26" ht="15.75" customHeight="1" x14ac:dyDescent="0.25"/>
    <row r="476" spans="1:26" ht="15.75" customHeight="1" x14ac:dyDescent="0.25"/>
    <row r="477" spans="1:26" ht="15.75" customHeight="1" x14ac:dyDescent="0.25"/>
    <row r="478" spans="1:26" ht="15.75" customHeight="1" x14ac:dyDescent="0.25"/>
    <row r="479" spans="1:26" ht="15.75" customHeight="1" x14ac:dyDescent="0.25"/>
    <row r="480" spans="1:26"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mergeCells count="2">
    <mergeCell ref="D275:D278"/>
    <mergeCell ref="E275:E278"/>
  </mergeCells>
  <pageMargins left="0.7" right="0.7" top="0.78740157499999996" bottom="0.78740157499999996"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1000"/>
  <sheetViews>
    <sheetView workbookViewId="0"/>
  </sheetViews>
  <sheetFormatPr defaultColWidth="14.42578125" defaultRowHeight="15" customHeight="1" x14ac:dyDescent="0.25"/>
  <cols>
    <col min="1" max="1" width="11.140625" customWidth="1"/>
    <col min="2" max="2" width="51" customWidth="1"/>
    <col min="3" max="3" width="17.42578125" customWidth="1"/>
    <col min="4" max="4" width="17" customWidth="1"/>
    <col min="5" max="5" width="58.85546875" customWidth="1"/>
    <col min="6" max="6" width="33.140625" customWidth="1"/>
    <col min="7" max="25" width="8.7109375" customWidth="1"/>
  </cols>
  <sheetData>
    <row r="1" spans="1:25" x14ac:dyDescent="0.25">
      <c r="A1" s="85" t="s">
        <v>691</v>
      </c>
      <c r="B1" s="86" t="s">
        <v>0</v>
      </c>
      <c r="C1" s="87" t="s">
        <v>1</v>
      </c>
      <c r="D1" s="87" t="s">
        <v>2</v>
      </c>
      <c r="E1" s="87" t="s">
        <v>3</v>
      </c>
      <c r="F1" s="87" t="s">
        <v>547</v>
      </c>
      <c r="G1" s="88"/>
      <c r="H1" s="88"/>
      <c r="I1" s="88"/>
      <c r="J1" s="88"/>
      <c r="K1" s="88"/>
      <c r="L1" s="88"/>
      <c r="M1" s="88"/>
      <c r="N1" s="88"/>
      <c r="O1" s="88"/>
      <c r="P1" s="88"/>
      <c r="Q1" s="88"/>
      <c r="R1" s="88"/>
      <c r="S1" s="88"/>
      <c r="T1" s="88"/>
      <c r="U1" s="88"/>
      <c r="V1" s="88"/>
      <c r="W1" s="88"/>
      <c r="X1" s="88"/>
      <c r="Y1" s="88"/>
    </row>
    <row r="2" spans="1:25" x14ac:dyDescent="0.25">
      <c r="A2" s="75">
        <v>1</v>
      </c>
      <c r="B2" s="89" t="s">
        <v>1362</v>
      </c>
      <c r="C2" s="38">
        <v>300</v>
      </c>
      <c r="D2" s="38">
        <f t="shared" ref="D2:D36" si="0">C2*1.15</f>
        <v>345</v>
      </c>
      <c r="E2" s="41"/>
      <c r="F2" s="37"/>
      <c r="G2" s="37"/>
      <c r="H2" s="37"/>
      <c r="I2" s="37"/>
      <c r="J2" s="37"/>
      <c r="K2" s="37"/>
      <c r="L2" s="37"/>
      <c r="M2" s="37"/>
      <c r="N2" s="37"/>
      <c r="O2" s="37"/>
      <c r="P2" s="37"/>
      <c r="Q2" s="37"/>
      <c r="R2" s="37"/>
      <c r="S2" s="37"/>
      <c r="T2" s="37"/>
      <c r="U2" s="37"/>
      <c r="V2" s="37"/>
      <c r="W2" s="37"/>
      <c r="X2" s="37"/>
      <c r="Y2" s="37"/>
    </row>
    <row r="3" spans="1:25" ht="45" x14ac:dyDescent="0.25">
      <c r="A3" s="75">
        <v>2</v>
      </c>
      <c r="B3" s="89" t="s">
        <v>1363</v>
      </c>
      <c r="C3" s="38">
        <v>800</v>
      </c>
      <c r="D3" s="38">
        <f t="shared" si="0"/>
        <v>919.99999999999989</v>
      </c>
      <c r="E3" s="41" t="s">
        <v>1364</v>
      </c>
      <c r="F3" s="37"/>
      <c r="G3" s="37"/>
      <c r="H3" s="37"/>
      <c r="I3" s="37"/>
      <c r="J3" s="37"/>
      <c r="K3" s="37"/>
      <c r="L3" s="37"/>
      <c r="M3" s="37"/>
      <c r="N3" s="37"/>
      <c r="O3" s="37"/>
      <c r="P3" s="37"/>
      <c r="Q3" s="37"/>
      <c r="R3" s="37"/>
      <c r="S3" s="37"/>
      <c r="T3" s="37"/>
      <c r="U3" s="37"/>
      <c r="V3" s="37"/>
      <c r="W3" s="37"/>
      <c r="X3" s="37"/>
      <c r="Y3" s="37"/>
    </row>
    <row r="4" spans="1:25" x14ac:dyDescent="0.25">
      <c r="A4" s="75">
        <v>3</v>
      </c>
      <c r="B4" s="89" t="s">
        <v>1365</v>
      </c>
      <c r="C4" s="38">
        <v>1000</v>
      </c>
      <c r="D4" s="38">
        <f t="shared" si="0"/>
        <v>1150</v>
      </c>
      <c r="E4" s="41" t="s">
        <v>1364</v>
      </c>
      <c r="F4" s="37"/>
      <c r="G4" s="37"/>
      <c r="H4" s="37"/>
      <c r="I4" s="37"/>
      <c r="J4" s="37"/>
      <c r="K4" s="37"/>
      <c r="L4" s="37"/>
      <c r="M4" s="37"/>
      <c r="N4" s="37"/>
      <c r="O4" s="37"/>
      <c r="P4" s="37"/>
      <c r="Q4" s="37"/>
      <c r="R4" s="37"/>
      <c r="S4" s="37"/>
      <c r="T4" s="37"/>
      <c r="U4" s="37"/>
      <c r="V4" s="37"/>
      <c r="W4" s="37"/>
      <c r="X4" s="37"/>
      <c r="Y4" s="37"/>
    </row>
    <row r="5" spans="1:25" x14ac:dyDescent="0.25">
      <c r="A5" s="75">
        <v>4</v>
      </c>
      <c r="B5" s="89" t="s">
        <v>1366</v>
      </c>
      <c r="C5" s="38">
        <v>1500</v>
      </c>
      <c r="D5" s="38">
        <f t="shared" si="0"/>
        <v>1724.9999999999998</v>
      </c>
      <c r="E5" s="41" t="s">
        <v>1364</v>
      </c>
      <c r="F5" s="37"/>
      <c r="G5" s="37"/>
      <c r="H5" s="37"/>
      <c r="I5" s="37"/>
      <c r="J5" s="37"/>
      <c r="K5" s="37"/>
      <c r="L5" s="37"/>
      <c r="M5" s="37"/>
      <c r="N5" s="37"/>
      <c r="O5" s="37"/>
      <c r="P5" s="37"/>
      <c r="Q5" s="37"/>
      <c r="R5" s="37"/>
      <c r="S5" s="37"/>
      <c r="T5" s="37"/>
      <c r="U5" s="37"/>
      <c r="V5" s="37"/>
      <c r="W5" s="37"/>
      <c r="X5" s="37"/>
      <c r="Y5" s="37"/>
    </row>
    <row r="6" spans="1:25" x14ac:dyDescent="0.25">
      <c r="A6" s="75">
        <v>5</v>
      </c>
      <c r="B6" s="89" t="s">
        <v>1367</v>
      </c>
      <c r="C6" s="38">
        <v>1500</v>
      </c>
      <c r="D6" s="38">
        <f t="shared" si="0"/>
        <v>1724.9999999999998</v>
      </c>
      <c r="E6" s="41" t="s">
        <v>1364</v>
      </c>
      <c r="F6" s="37"/>
      <c r="G6" s="37"/>
      <c r="H6" s="37"/>
      <c r="I6" s="37"/>
      <c r="J6" s="37"/>
      <c r="K6" s="37"/>
      <c r="L6" s="37"/>
      <c r="M6" s="37"/>
      <c r="N6" s="37"/>
      <c r="O6" s="37"/>
      <c r="P6" s="37"/>
      <c r="Q6" s="37"/>
      <c r="R6" s="37"/>
      <c r="S6" s="37"/>
      <c r="T6" s="37"/>
      <c r="U6" s="37"/>
      <c r="V6" s="37"/>
      <c r="W6" s="37"/>
      <c r="X6" s="37"/>
      <c r="Y6" s="37"/>
    </row>
    <row r="7" spans="1:25" x14ac:dyDescent="0.25">
      <c r="A7" s="75">
        <v>6</v>
      </c>
      <c r="B7" s="89" t="s">
        <v>1368</v>
      </c>
      <c r="C7" s="38">
        <v>2500</v>
      </c>
      <c r="D7" s="38">
        <f t="shared" si="0"/>
        <v>2875</v>
      </c>
      <c r="E7" s="41" t="s">
        <v>1364</v>
      </c>
      <c r="F7" s="37"/>
      <c r="G7" s="37"/>
      <c r="H7" s="37"/>
      <c r="I7" s="37"/>
      <c r="J7" s="37"/>
      <c r="K7" s="37"/>
      <c r="L7" s="37"/>
      <c r="M7" s="37"/>
      <c r="N7" s="37"/>
      <c r="O7" s="37"/>
      <c r="P7" s="37"/>
      <c r="Q7" s="37"/>
      <c r="R7" s="37"/>
      <c r="S7" s="37"/>
      <c r="T7" s="37"/>
      <c r="U7" s="37"/>
      <c r="V7" s="37"/>
      <c r="W7" s="37"/>
      <c r="X7" s="37"/>
      <c r="Y7" s="37"/>
    </row>
    <row r="8" spans="1:25" x14ac:dyDescent="0.25">
      <c r="A8" s="75">
        <v>7</v>
      </c>
      <c r="B8" s="90" t="s">
        <v>1369</v>
      </c>
      <c r="C8" s="38">
        <v>3000</v>
      </c>
      <c r="D8" s="38">
        <f t="shared" si="0"/>
        <v>3449.9999999999995</v>
      </c>
      <c r="E8" s="41" t="s">
        <v>1364</v>
      </c>
      <c r="F8" s="37"/>
      <c r="G8" s="37"/>
      <c r="H8" s="37"/>
      <c r="I8" s="37"/>
      <c r="J8" s="37"/>
      <c r="K8" s="37"/>
      <c r="L8" s="37"/>
      <c r="M8" s="37"/>
      <c r="N8" s="37"/>
      <c r="O8" s="37"/>
      <c r="P8" s="37"/>
      <c r="Q8" s="37"/>
      <c r="R8" s="37"/>
      <c r="S8" s="37"/>
      <c r="T8" s="37"/>
      <c r="U8" s="37"/>
      <c r="V8" s="37"/>
      <c r="W8" s="37"/>
      <c r="X8" s="37"/>
      <c r="Y8" s="37"/>
    </row>
    <row r="9" spans="1:25" x14ac:dyDescent="0.25">
      <c r="A9" s="75">
        <v>8</v>
      </c>
      <c r="B9" s="89" t="s">
        <v>1370</v>
      </c>
      <c r="C9" s="38">
        <v>800</v>
      </c>
      <c r="D9" s="38">
        <f t="shared" si="0"/>
        <v>919.99999999999989</v>
      </c>
      <c r="E9" s="41" t="s">
        <v>1364</v>
      </c>
      <c r="F9" s="37"/>
      <c r="G9" s="37"/>
      <c r="H9" s="37"/>
      <c r="I9" s="37"/>
      <c r="J9" s="37"/>
      <c r="K9" s="37"/>
      <c r="L9" s="37"/>
      <c r="M9" s="37"/>
      <c r="N9" s="37"/>
      <c r="O9" s="37"/>
      <c r="P9" s="37"/>
      <c r="Q9" s="37"/>
      <c r="R9" s="37"/>
      <c r="S9" s="37"/>
      <c r="T9" s="37"/>
      <c r="U9" s="37"/>
      <c r="V9" s="37"/>
      <c r="W9" s="37"/>
      <c r="X9" s="37"/>
      <c r="Y9" s="37"/>
    </row>
    <row r="10" spans="1:25" x14ac:dyDescent="0.25">
      <c r="A10" s="75">
        <v>9</v>
      </c>
      <c r="B10" s="89" t="s">
        <v>1371</v>
      </c>
      <c r="C10" s="38">
        <v>800</v>
      </c>
      <c r="D10" s="38">
        <f t="shared" si="0"/>
        <v>919.99999999999989</v>
      </c>
      <c r="E10" s="41" t="s">
        <v>1364</v>
      </c>
      <c r="F10" s="37"/>
      <c r="G10" s="37"/>
      <c r="H10" s="37"/>
      <c r="I10" s="37"/>
      <c r="J10" s="37"/>
      <c r="K10" s="37"/>
      <c r="L10" s="37"/>
      <c r="M10" s="37"/>
      <c r="N10" s="37"/>
      <c r="O10" s="37"/>
      <c r="P10" s="37"/>
      <c r="Q10" s="37"/>
      <c r="R10" s="37"/>
      <c r="S10" s="37"/>
      <c r="T10" s="37"/>
      <c r="U10" s="37"/>
      <c r="V10" s="37"/>
      <c r="W10" s="37"/>
      <c r="X10" s="37"/>
      <c r="Y10" s="37"/>
    </row>
    <row r="11" spans="1:25" ht="25.5" x14ac:dyDescent="0.25">
      <c r="A11" s="75">
        <v>10</v>
      </c>
      <c r="B11" s="89" t="s">
        <v>1372</v>
      </c>
      <c r="C11" s="91">
        <v>800</v>
      </c>
      <c r="D11" s="38">
        <f t="shared" si="0"/>
        <v>919.99999999999989</v>
      </c>
      <c r="E11" s="92" t="s">
        <v>1373</v>
      </c>
      <c r="F11" s="37"/>
      <c r="G11" s="37"/>
      <c r="H11" s="37"/>
      <c r="I11" s="37"/>
      <c r="J11" s="37"/>
      <c r="K11" s="37"/>
      <c r="L11" s="37"/>
      <c r="M11" s="37"/>
      <c r="N11" s="37"/>
      <c r="O11" s="37"/>
      <c r="P11" s="37"/>
      <c r="Q11" s="37"/>
      <c r="R11" s="37"/>
      <c r="S11" s="37"/>
      <c r="T11" s="37"/>
      <c r="U11" s="37"/>
      <c r="V11" s="37"/>
      <c r="W11" s="37"/>
      <c r="X11" s="37"/>
      <c r="Y11" s="37"/>
    </row>
    <row r="12" spans="1:25" x14ac:dyDescent="0.25">
      <c r="A12" s="75">
        <v>11</v>
      </c>
      <c r="B12" s="89" t="s">
        <v>1374</v>
      </c>
      <c r="C12" s="38">
        <v>3500</v>
      </c>
      <c r="D12" s="38">
        <f t="shared" si="0"/>
        <v>4024.9999999999995</v>
      </c>
      <c r="E12" s="41" t="s">
        <v>1375</v>
      </c>
      <c r="F12" s="82" t="s">
        <v>1376</v>
      </c>
      <c r="G12" s="37"/>
      <c r="H12" s="37"/>
      <c r="I12" s="37"/>
      <c r="J12" s="37"/>
      <c r="K12" s="37"/>
      <c r="L12" s="37"/>
      <c r="M12" s="37"/>
      <c r="N12" s="37"/>
      <c r="O12" s="37"/>
      <c r="P12" s="37"/>
      <c r="Q12" s="37"/>
      <c r="R12" s="37"/>
      <c r="S12" s="37"/>
      <c r="T12" s="37"/>
      <c r="U12" s="37"/>
      <c r="V12" s="37"/>
      <c r="W12" s="37"/>
      <c r="X12" s="37"/>
      <c r="Y12" s="37"/>
    </row>
    <row r="13" spans="1:25" x14ac:dyDescent="0.25">
      <c r="A13" s="75">
        <v>12</v>
      </c>
      <c r="B13" s="89" t="s">
        <v>1377</v>
      </c>
      <c r="C13" s="38">
        <v>2500</v>
      </c>
      <c r="D13" s="38">
        <f t="shared" si="0"/>
        <v>2875</v>
      </c>
      <c r="E13" s="41" t="s">
        <v>1375</v>
      </c>
      <c r="F13" s="37"/>
      <c r="G13" s="37"/>
      <c r="H13" s="37"/>
      <c r="I13" s="37"/>
      <c r="J13" s="37"/>
      <c r="K13" s="37"/>
      <c r="L13" s="37"/>
      <c r="M13" s="37"/>
      <c r="N13" s="37"/>
      <c r="O13" s="37"/>
      <c r="P13" s="37"/>
      <c r="Q13" s="37"/>
      <c r="R13" s="37"/>
      <c r="S13" s="37"/>
      <c r="T13" s="37"/>
      <c r="U13" s="37"/>
      <c r="V13" s="37"/>
      <c r="W13" s="37"/>
      <c r="X13" s="37"/>
      <c r="Y13" s="37"/>
    </row>
    <row r="14" spans="1:25" x14ac:dyDescent="0.25">
      <c r="A14" s="75">
        <v>13</v>
      </c>
      <c r="B14" s="89" t="s">
        <v>1378</v>
      </c>
      <c r="C14" s="38">
        <v>2500</v>
      </c>
      <c r="D14" s="38">
        <f t="shared" si="0"/>
        <v>2875</v>
      </c>
      <c r="E14" s="41" t="s">
        <v>1375</v>
      </c>
      <c r="F14" s="37"/>
      <c r="G14" s="37"/>
      <c r="H14" s="37"/>
      <c r="I14" s="37"/>
      <c r="J14" s="37"/>
      <c r="K14" s="37"/>
      <c r="L14" s="37"/>
      <c r="M14" s="37"/>
      <c r="N14" s="37"/>
      <c r="O14" s="37"/>
      <c r="P14" s="37"/>
      <c r="Q14" s="37"/>
      <c r="R14" s="37"/>
      <c r="S14" s="37"/>
      <c r="T14" s="37"/>
      <c r="U14" s="37"/>
      <c r="V14" s="37"/>
      <c r="W14" s="37"/>
      <c r="X14" s="37"/>
      <c r="Y14" s="37"/>
    </row>
    <row r="15" spans="1:25" x14ac:dyDescent="0.25">
      <c r="A15" s="75">
        <v>14</v>
      </c>
      <c r="B15" s="89" t="s">
        <v>1379</v>
      </c>
      <c r="C15" s="38">
        <v>5000</v>
      </c>
      <c r="D15" s="38">
        <f t="shared" si="0"/>
        <v>5750</v>
      </c>
      <c r="E15" s="41" t="s">
        <v>1375</v>
      </c>
      <c r="F15" s="37"/>
      <c r="G15" s="37"/>
      <c r="H15" s="37"/>
      <c r="I15" s="37"/>
      <c r="J15" s="37"/>
      <c r="K15" s="37"/>
      <c r="L15" s="37"/>
      <c r="M15" s="37"/>
      <c r="N15" s="37"/>
      <c r="O15" s="37"/>
      <c r="P15" s="37"/>
      <c r="Q15" s="37"/>
      <c r="R15" s="37"/>
      <c r="S15" s="37"/>
      <c r="T15" s="37"/>
      <c r="U15" s="37"/>
      <c r="V15" s="37"/>
      <c r="W15" s="37"/>
      <c r="X15" s="37"/>
      <c r="Y15" s="37"/>
    </row>
    <row r="16" spans="1:25" x14ac:dyDescent="0.25">
      <c r="A16" s="75">
        <v>15</v>
      </c>
      <c r="B16" s="89" t="s">
        <v>1380</v>
      </c>
      <c r="C16" s="38">
        <v>3000</v>
      </c>
      <c r="D16" s="38">
        <f t="shared" si="0"/>
        <v>3449.9999999999995</v>
      </c>
      <c r="E16" s="41" t="s">
        <v>1375</v>
      </c>
      <c r="F16" s="37"/>
      <c r="G16" s="37"/>
      <c r="H16" s="37"/>
      <c r="I16" s="37"/>
      <c r="J16" s="37"/>
      <c r="K16" s="37"/>
      <c r="L16" s="37"/>
      <c r="M16" s="37"/>
      <c r="N16" s="37"/>
      <c r="O16" s="37"/>
      <c r="P16" s="37"/>
      <c r="Q16" s="37"/>
      <c r="R16" s="37"/>
      <c r="S16" s="37"/>
      <c r="T16" s="37"/>
      <c r="U16" s="37"/>
      <c r="V16" s="37"/>
      <c r="W16" s="37"/>
      <c r="X16" s="37"/>
      <c r="Y16" s="37"/>
    </row>
    <row r="17" spans="1:25" x14ac:dyDescent="0.25">
      <c r="A17" s="75">
        <v>16</v>
      </c>
      <c r="B17" s="89" t="s">
        <v>1369</v>
      </c>
      <c r="C17" s="38">
        <v>1000</v>
      </c>
      <c r="D17" s="38">
        <f t="shared" si="0"/>
        <v>1150</v>
      </c>
      <c r="E17" s="41" t="s">
        <v>1375</v>
      </c>
      <c r="F17" s="37"/>
      <c r="G17" s="37"/>
      <c r="H17" s="37"/>
      <c r="I17" s="37"/>
      <c r="J17" s="37"/>
      <c r="K17" s="37"/>
      <c r="L17" s="37"/>
      <c r="M17" s="37"/>
      <c r="N17" s="37"/>
      <c r="O17" s="37"/>
      <c r="P17" s="37"/>
      <c r="Q17" s="37"/>
      <c r="R17" s="37"/>
      <c r="S17" s="37"/>
      <c r="T17" s="37"/>
      <c r="U17" s="37"/>
      <c r="V17" s="37"/>
      <c r="W17" s="37"/>
      <c r="X17" s="37"/>
      <c r="Y17" s="37"/>
    </row>
    <row r="18" spans="1:25" x14ac:dyDescent="0.25">
      <c r="A18" s="75">
        <v>17</v>
      </c>
      <c r="B18" s="89" t="s">
        <v>1381</v>
      </c>
      <c r="C18" s="38">
        <v>2000</v>
      </c>
      <c r="D18" s="38">
        <f t="shared" si="0"/>
        <v>2300</v>
      </c>
      <c r="E18" s="41" t="s">
        <v>1375</v>
      </c>
      <c r="F18" s="37"/>
      <c r="G18" s="37"/>
      <c r="H18" s="37"/>
      <c r="I18" s="37"/>
      <c r="J18" s="37"/>
      <c r="K18" s="37"/>
      <c r="L18" s="37"/>
      <c r="M18" s="37"/>
      <c r="N18" s="37"/>
      <c r="O18" s="37"/>
      <c r="P18" s="37"/>
      <c r="Q18" s="37"/>
      <c r="R18" s="37"/>
      <c r="S18" s="37"/>
      <c r="T18" s="37"/>
      <c r="U18" s="37"/>
      <c r="V18" s="37"/>
      <c r="W18" s="37"/>
      <c r="X18" s="37"/>
      <c r="Y18" s="37"/>
    </row>
    <row r="19" spans="1:25" x14ac:dyDescent="0.25">
      <c r="A19" s="75">
        <v>18</v>
      </c>
      <c r="B19" s="89" t="s">
        <v>1382</v>
      </c>
      <c r="C19" s="38">
        <v>5000</v>
      </c>
      <c r="D19" s="38">
        <f t="shared" si="0"/>
        <v>5750</v>
      </c>
      <c r="E19" s="41" t="s">
        <v>1375</v>
      </c>
      <c r="F19" s="37"/>
      <c r="G19" s="37"/>
      <c r="H19" s="37"/>
      <c r="I19" s="37"/>
      <c r="J19" s="37"/>
      <c r="K19" s="37"/>
      <c r="L19" s="37"/>
      <c r="M19" s="37"/>
      <c r="N19" s="37"/>
      <c r="O19" s="37"/>
      <c r="P19" s="37"/>
      <c r="Q19" s="37"/>
      <c r="R19" s="37"/>
      <c r="S19" s="37"/>
      <c r="T19" s="37"/>
      <c r="U19" s="37"/>
      <c r="V19" s="37"/>
      <c r="W19" s="37"/>
      <c r="X19" s="37"/>
      <c r="Y19" s="37"/>
    </row>
    <row r="20" spans="1:25" x14ac:dyDescent="0.25">
      <c r="A20" s="75">
        <v>19</v>
      </c>
      <c r="B20" s="89" t="s">
        <v>1383</v>
      </c>
      <c r="C20" s="38">
        <v>1500</v>
      </c>
      <c r="D20" s="38">
        <f t="shared" si="0"/>
        <v>1724.9999999999998</v>
      </c>
      <c r="E20" s="41" t="s">
        <v>1375</v>
      </c>
      <c r="F20" s="82" t="s">
        <v>1384</v>
      </c>
      <c r="G20" s="37"/>
      <c r="H20" s="37"/>
      <c r="I20" s="37"/>
      <c r="J20" s="37"/>
      <c r="K20" s="37"/>
      <c r="L20" s="37"/>
      <c r="M20" s="37"/>
      <c r="N20" s="37"/>
      <c r="O20" s="37"/>
      <c r="P20" s="37"/>
      <c r="Q20" s="37"/>
      <c r="R20" s="37"/>
      <c r="S20" s="37"/>
      <c r="T20" s="37"/>
      <c r="U20" s="37"/>
      <c r="V20" s="37"/>
      <c r="W20" s="37"/>
      <c r="X20" s="37"/>
      <c r="Y20" s="37"/>
    </row>
    <row r="21" spans="1:25" ht="15.75" customHeight="1" x14ac:dyDescent="0.25">
      <c r="A21" s="75">
        <v>20</v>
      </c>
      <c r="B21" s="89" t="s">
        <v>1385</v>
      </c>
      <c r="C21" s="38">
        <v>1500</v>
      </c>
      <c r="D21" s="38">
        <f t="shared" si="0"/>
        <v>1724.9999999999998</v>
      </c>
      <c r="E21" s="41" t="s">
        <v>1375</v>
      </c>
      <c r="F21" s="37"/>
      <c r="G21" s="37"/>
      <c r="H21" s="37"/>
      <c r="I21" s="37"/>
      <c r="J21" s="37"/>
      <c r="K21" s="37"/>
      <c r="L21" s="37"/>
      <c r="M21" s="37"/>
      <c r="N21" s="37"/>
      <c r="O21" s="37"/>
      <c r="P21" s="37"/>
      <c r="Q21" s="37"/>
      <c r="R21" s="37"/>
      <c r="S21" s="37"/>
      <c r="T21" s="37"/>
      <c r="U21" s="37"/>
      <c r="V21" s="37"/>
      <c r="W21" s="37"/>
      <c r="X21" s="37"/>
      <c r="Y21" s="37"/>
    </row>
    <row r="22" spans="1:25" ht="15.75" customHeight="1" x14ac:dyDescent="0.25">
      <c r="A22" s="75">
        <v>21</v>
      </c>
      <c r="B22" s="89" t="s">
        <v>1386</v>
      </c>
      <c r="C22" s="38">
        <v>2000</v>
      </c>
      <c r="D22" s="38">
        <f t="shared" si="0"/>
        <v>2300</v>
      </c>
      <c r="E22" s="41" t="s">
        <v>1375</v>
      </c>
      <c r="F22" s="37"/>
      <c r="G22" s="37"/>
      <c r="H22" s="37"/>
      <c r="I22" s="37"/>
      <c r="J22" s="37"/>
      <c r="K22" s="37"/>
      <c r="L22" s="37"/>
      <c r="M22" s="37"/>
      <c r="N22" s="37"/>
      <c r="O22" s="37"/>
      <c r="P22" s="37"/>
      <c r="Q22" s="37"/>
      <c r="R22" s="37"/>
      <c r="S22" s="37"/>
      <c r="T22" s="37"/>
      <c r="U22" s="37"/>
      <c r="V22" s="37"/>
      <c r="W22" s="37"/>
      <c r="X22" s="37"/>
      <c r="Y22" s="37"/>
    </row>
    <row r="23" spans="1:25" ht="15.75" customHeight="1" x14ac:dyDescent="0.25">
      <c r="A23" s="75">
        <v>22</v>
      </c>
      <c r="B23" s="89" t="s">
        <v>1387</v>
      </c>
      <c r="C23" s="38">
        <v>3000</v>
      </c>
      <c r="D23" s="38">
        <f t="shared" si="0"/>
        <v>3449.9999999999995</v>
      </c>
      <c r="E23" s="41" t="s">
        <v>1375</v>
      </c>
      <c r="F23" s="37"/>
      <c r="G23" s="37"/>
      <c r="H23" s="37"/>
      <c r="I23" s="37"/>
      <c r="J23" s="37"/>
      <c r="K23" s="37"/>
      <c r="L23" s="37"/>
      <c r="M23" s="37"/>
      <c r="N23" s="37"/>
      <c r="O23" s="37"/>
      <c r="P23" s="37"/>
      <c r="Q23" s="37"/>
      <c r="R23" s="37"/>
      <c r="S23" s="37"/>
      <c r="T23" s="37"/>
      <c r="U23" s="37"/>
      <c r="V23" s="37"/>
      <c r="W23" s="37"/>
      <c r="X23" s="37"/>
      <c r="Y23" s="37"/>
    </row>
    <row r="24" spans="1:25" ht="15.75" customHeight="1" x14ac:dyDescent="0.25">
      <c r="A24" s="75">
        <v>23</v>
      </c>
      <c r="B24" s="89" t="s">
        <v>1388</v>
      </c>
      <c r="C24" s="38">
        <v>1500</v>
      </c>
      <c r="D24" s="38">
        <f t="shared" si="0"/>
        <v>1724.9999999999998</v>
      </c>
      <c r="E24" s="41" t="s">
        <v>1375</v>
      </c>
      <c r="F24" s="37"/>
      <c r="G24" s="37"/>
      <c r="H24" s="37"/>
      <c r="I24" s="37"/>
      <c r="J24" s="37"/>
      <c r="K24" s="37"/>
      <c r="L24" s="37"/>
      <c r="M24" s="37"/>
      <c r="N24" s="37"/>
      <c r="O24" s="37"/>
      <c r="P24" s="37"/>
      <c r="Q24" s="37"/>
      <c r="R24" s="37"/>
      <c r="S24" s="37"/>
      <c r="T24" s="37"/>
      <c r="U24" s="37"/>
      <c r="V24" s="37"/>
      <c r="W24" s="37"/>
      <c r="X24" s="37"/>
      <c r="Y24" s="37"/>
    </row>
    <row r="25" spans="1:25" ht="15.75" customHeight="1" x14ac:dyDescent="0.25">
      <c r="A25" s="75">
        <v>24</v>
      </c>
      <c r="B25" s="89" t="s">
        <v>1389</v>
      </c>
      <c r="C25" s="38">
        <v>2000</v>
      </c>
      <c r="D25" s="38">
        <f t="shared" si="0"/>
        <v>2300</v>
      </c>
      <c r="E25" s="41" t="s">
        <v>1375</v>
      </c>
      <c r="F25" s="37"/>
      <c r="G25" s="37"/>
      <c r="H25" s="37"/>
      <c r="I25" s="37"/>
      <c r="J25" s="37"/>
      <c r="K25" s="37"/>
      <c r="L25" s="37"/>
      <c r="M25" s="37"/>
      <c r="N25" s="37"/>
      <c r="O25" s="37"/>
      <c r="P25" s="37"/>
      <c r="Q25" s="37"/>
      <c r="R25" s="37"/>
      <c r="S25" s="37"/>
      <c r="T25" s="37"/>
      <c r="U25" s="37"/>
      <c r="V25" s="37"/>
      <c r="W25" s="37"/>
      <c r="X25" s="37"/>
      <c r="Y25" s="37"/>
    </row>
    <row r="26" spans="1:25" ht="15.75" customHeight="1" x14ac:dyDescent="0.25">
      <c r="A26" s="75">
        <v>25</v>
      </c>
      <c r="B26" s="89" t="s">
        <v>1390</v>
      </c>
      <c r="C26" s="38">
        <v>2000</v>
      </c>
      <c r="D26" s="38">
        <f t="shared" si="0"/>
        <v>2300</v>
      </c>
      <c r="E26" s="41" t="s">
        <v>1375</v>
      </c>
      <c r="F26" s="37"/>
      <c r="G26" s="37"/>
      <c r="H26" s="37"/>
      <c r="I26" s="37"/>
      <c r="J26" s="37"/>
      <c r="K26" s="37"/>
      <c r="L26" s="37"/>
      <c r="M26" s="37"/>
      <c r="N26" s="37"/>
      <c r="O26" s="37"/>
      <c r="P26" s="37"/>
      <c r="Q26" s="37"/>
      <c r="R26" s="37"/>
      <c r="S26" s="37"/>
      <c r="T26" s="37"/>
      <c r="U26" s="37"/>
      <c r="V26" s="37"/>
      <c r="W26" s="37"/>
      <c r="X26" s="37"/>
      <c r="Y26" s="37"/>
    </row>
    <row r="27" spans="1:25" ht="15.75" customHeight="1" x14ac:dyDescent="0.25">
      <c r="A27" s="75">
        <v>26</v>
      </c>
      <c r="B27" s="89" t="s">
        <v>1391</v>
      </c>
      <c r="C27" s="38">
        <v>7000</v>
      </c>
      <c r="D27" s="38">
        <f t="shared" si="0"/>
        <v>8049.9999999999991</v>
      </c>
      <c r="E27" s="41" t="s">
        <v>1375</v>
      </c>
      <c r="F27" s="37"/>
      <c r="G27" s="37"/>
      <c r="H27" s="37"/>
      <c r="I27" s="37"/>
      <c r="J27" s="37"/>
      <c r="K27" s="37"/>
      <c r="L27" s="37"/>
      <c r="M27" s="37"/>
      <c r="N27" s="37"/>
      <c r="O27" s="37"/>
      <c r="P27" s="37"/>
      <c r="Q27" s="37"/>
      <c r="R27" s="37"/>
      <c r="S27" s="37"/>
      <c r="T27" s="37"/>
      <c r="U27" s="37"/>
      <c r="V27" s="37"/>
      <c r="W27" s="37"/>
      <c r="X27" s="37"/>
      <c r="Y27" s="37"/>
    </row>
    <row r="28" spans="1:25" ht="15.75" customHeight="1" x14ac:dyDescent="0.25">
      <c r="A28" s="75">
        <v>27</v>
      </c>
      <c r="B28" s="89" t="s">
        <v>1392</v>
      </c>
      <c r="C28" s="38">
        <v>1500</v>
      </c>
      <c r="D28" s="38">
        <f t="shared" si="0"/>
        <v>1724.9999999999998</v>
      </c>
      <c r="E28" s="41" t="s">
        <v>1375</v>
      </c>
      <c r="F28" s="37"/>
      <c r="G28" s="37"/>
      <c r="H28" s="37"/>
      <c r="I28" s="37"/>
      <c r="J28" s="37"/>
      <c r="K28" s="37"/>
      <c r="L28" s="37"/>
      <c r="M28" s="37"/>
      <c r="N28" s="37"/>
      <c r="O28" s="37"/>
      <c r="P28" s="37"/>
      <c r="Q28" s="37"/>
      <c r="R28" s="37"/>
      <c r="S28" s="37"/>
      <c r="T28" s="37"/>
      <c r="U28" s="37"/>
      <c r="V28" s="37"/>
      <c r="W28" s="37"/>
      <c r="X28" s="37"/>
      <c r="Y28" s="37"/>
    </row>
    <row r="29" spans="1:25" ht="15.75" customHeight="1" x14ac:dyDescent="0.25">
      <c r="A29" s="75">
        <v>28</v>
      </c>
      <c r="B29" s="89" t="s">
        <v>1393</v>
      </c>
      <c r="C29" s="38">
        <v>1600</v>
      </c>
      <c r="D29" s="38">
        <f t="shared" si="0"/>
        <v>1839.9999999999998</v>
      </c>
      <c r="E29" s="41" t="s">
        <v>1375</v>
      </c>
      <c r="F29" s="37"/>
      <c r="G29" s="37"/>
      <c r="H29" s="37"/>
      <c r="I29" s="37"/>
      <c r="J29" s="37"/>
      <c r="K29" s="37"/>
      <c r="L29" s="37"/>
      <c r="M29" s="37"/>
      <c r="N29" s="37"/>
      <c r="O29" s="37"/>
      <c r="P29" s="37"/>
      <c r="Q29" s="37"/>
      <c r="R29" s="37"/>
      <c r="S29" s="37"/>
      <c r="T29" s="37"/>
      <c r="U29" s="37"/>
      <c r="V29" s="37"/>
      <c r="W29" s="37"/>
      <c r="X29" s="37"/>
      <c r="Y29" s="37"/>
    </row>
    <row r="30" spans="1:25" ht="15.75" customHeight="1" x14ac:dyDescent="0.25">
      <c r="A30" s="75">
        <v>29</v>
      </c>
      <c r="B30" s="89" t="s">
        <v>1394</v>
      </c>
      <c r="C30" s="38">
        <v>1500</v>
      </c>
      <c r="D30" s="38">
        <f t="shared" si="0"/>
        <v>1724.9999999999998</v>
      </c>
      <c r="E30" s="41" t="s">
        <v>1375</v>
      </c>
      <c r="F30" s="37"/>
      <c r="G30" s="37"/>
      <c r="H30" s="37"/>
      <c r="I30" s="37"/>
      <c r="J30" s="37"/>
      <c r="K30" s="37"/>
      <c r="L30" s="37"/>
      <c r="M30" s="37"/>
      <c r="N30" s="37"/>
      <c r="O30" s="37"/>
      <c r="P30" s="37"/>
      <c r="Q30" s="37"/>
      <c r="R30" s="37"/>
      <c r="S30" s="37"/>
      <c r="T30" s="37"/>
      <c r="U30" s="37"/>
      <c r="V30" s="37"/>
      <c r="W30" s="37"/>
      <c r="X30" s="37"/>
      <c r="Y30" s="37"/>
    </row>
    <row r="31" spans="1:25" ht="15.75" customHeight="1" x14ac:dyDescent="0.25">
      <c r="A31" s="75">
        <v>30</v>
      </c>
      <c r="B31" s="89" t="s">
        <v>1395</v>
      </c>
      <c r="C31" s="38">
        <v>2500</v>
      </c>
      <c r="D31" s="38">
        <f t="shared" si="0"/>
        <v>2875</v>
      </c>
      <c r="E31" s="41" t="s">
        <v>1396</v>
      </c>
      <c r="F31" s="93" t="s">
        <v>1397</v>
      </c>
      <c r="G31" s="37"/>
      <c r="H31" s="37"/>
      <c r="I31" s="37"/>
      <c r="J31" s="37"/>
      <c r="K31" s="37"/>
      <c r="L31" s="37"/>
      <c r="M31" s="37"/>
      <c r="N31" s="37"/>
      <c r="O31" s="37"/>
      <c r="P31" s="37"/>
      <c r="Q31" s="37"/>
      <c r="R31" s="37"/>
      <c r="S31" s="37"/>
      <c r="T31" s="37"/>
      <c r="U31" s="37"/>
      <c r="V31" s="37"/>
      <c r="W31" s="37"/>
      <c r="X31" s="37"/>
      <c r="Y31" s="37"/>
    </row>
    <row r="32" spans="1:25" ht="15.75" customHeight="1" x14ac:dyDescent="0.25">
      <c r="A32" s="75">
        <v>31</v>
      </c>
      <c r="B32" s="89" t="s">
        <v>1398</v>
      </c>
      <c r="C32" s="38">
        <v>2500</v>
      </c>
      <c r="D32" s="38">
        <f t="shared" si="0"/>
        <v>2875</v>
      </c>
      <c r="E32" s="41" t="s">
        <v>1396</v>
      </c>
      <c r="F32" s="37"/>
      <c r="G32" s="37"/>
      <c r="H32" s="37"/>
      <c r="I32" s="37"/>
      <c r="J32" s="37"/>
      <c r="K32" s="37"/>
      <c r="L32" s="37"/>
      <c r="M32" s="37"/>
      <c r="N32" s="37"/>
      <c r="O32" s="37"/>
      <c r="P32" s="37"/>
      <c r="Q32" s="37"/>
      <c r="R32" s="37"/>
      <c r="S32" s="37"/>
      <c r="T32" s="37"/>
      <c r="U32" s="37"/>
      <c r="V32" s="37"/>
      <c r="W32" s="37"/>
      <c r="X32" s="37"/>
      <c r="Y32" s="37"/>
    </row>
    <row r="33" spans="1:25" ht="15.75" customHeight="1" x14ac:dyDescent="0.25">
      <c r="A33" s="75">
        <v>32</v>
      </c>
      <c r="B33" s="89" t="s">
        <v>1399</v>
      </c>
      <c r="C33" s="38">
        <v>2000</v>
      </c>
      <c r="D33" s="38">
        <f t="shared" si="0"/>
        <v>2300</v>
      </c>
      <c r="E33" s="41" t="s">
        <v>1396</v>
      </c>
      <c r="F33" s="37"/>
      <c r="G33" s="37"/>
      <c r="H33" s="37"/>
      <c r="I33" s="37"/>
      <c r="J33" s="37"/>
      <c r="K33" s="37"/>
      <c r="L33" s="37"/>
      <c r="M33" s="37"/>
      <c r="N33" s="37"/>
      <c r="O33" s="37"/>
      <c r="P33" s="37"/>
      <c r="Q33" s="37"/>
      <c r="R33" s="37"/>
      <c r="S33" s="37"/>
      <c r="T33" s="37"/>
      <c r="U33" s="37"/>
      <c r="V33" s="37"/>
      <c r="W33" s="37"/>
      <c r="X33" s="37"/>
      <c r="Y33" s="37"/>
    </row>
    <row r="34" spans="1:25" ht="15.75" customHeight="1" x14ac:dyDescent="0.25">
      <c r="A34" s="75">
        <v>33</v>
      </c>
      <c r="B34" s="89" t="s">
        <v>1400</v>
      </c>
      <c r="C34" s="38">
        <v>30000</v>
      </c>
      <c r="D34" s="38">
        <f t="shared" si="0"/>
        <v>34500</v>
      </c>
      <c r="E34" s="41" t="s">
        <v>1401</v>
      </c>
      <c r="F34" s="37"/>
      <c r="G34" s="37"/>
      <c r="H34" s="37"/>
      <c r="I34" s="37"/>
      <c r="J34" s="37"/>
      <c r="K34" s="37"/>
      <c r="L34" s="37"/>
      <c r="M34" s="37"/>
      <c r="N34" s="37"/>
      <c r="O34" s="37"/>
      <c r="P34" s="37"/>
      <c r="Q34" s="37"/>
      <c r="R34" s="37"/>
      <c r="S34" s="37"/>
      <c r="T34" s="37"/>
      <c r="U34" s="37"/>
      <c r="V34" s="37"/>
      <c r="W34" s="37"/>
      <c r="X34" s="37"/>
      <c r="Y34" s="37"/>
    </row>
    <row r="35" spans="1:25" ht="15.75" customHeight="1" x14ac:dyDescent="0.25">
      <c r="A35" s="75">
        <v>34</v>
      </c>
      <c r="B35" s="89" t="s">
        <v>1402</v>
      </c>
      <c r="C35" s="38">
        <v>34000</v>
      </c>
      <c r="D35" s="38">
        <f t="shared" si="0"/>
        <v>39100</v>
      </c>
      <c r="E35" s="41" t="s">
        <v>1401</v>
      </c>
      <c r="F35" s="37"/>
      <c r="G35" s="37"/>
      <c r="H35" s="37"/>
      <c r="I35" s="37"/>
      <c r="J35" s="37"/>
      <c r="K35" s="37"/>
      <c r="L35" s="37"/>
      <c r="M35" s="37"/>
      <c r="N35" s="37"/>
      <c r="O35" s="37"/>
      <c r="P35" s="37"/>
      <c r="Q35" s="37"/>
      <c r="R35" s="37"/>
      <c r="S35" s="37"/>
      <c r="T35" s="37"/>
      <c r="U35" s="37"/>
      <c r="V35" s="37"/>
      <c r="W35" s="37"/>
      <c r="X35" s="37"/>
      <c r="Y35" s="37"/>
    </row>
    <row r="36" spans="1:25" ht="15.75" customHeight="1" x14ac:dyDescent="0.25">
      <c r="A36" s="75">
        <v>35</v>
      </c>
      <c r="B36" s="89" t="s">
        <v>1403</v>
      </c>
      <c r="C36" s="38">
        <v>5000</v>
      </c>
      <c r="D36" s="38">
        <f t="shared" si="0"/>
        <v>5750</v>
      </c>
      <c r="E36" s="41" t="s">
        <v>1401</v>
      </c>
      <c r="F36" s="37"/>
      <c r="G36" s="37"/>
      <c r="H36" s="37"/>
      <c r="I36" s="37"/>
      <c r="J36" s="37"/>
      <c r="K36" s="37"/>
      <c r="L36" s="37"/>
      <c r="M36" s="37"/>
      <c r="N36" s="37"/>
      <c r="O36" s="37"/>
      <c r="P36" s="37"/>
      <c r="Q36" s="37"/>
      <c r="R36" s="37"/>
      <c r="S36" s="37"/>
      <c r="T36" s="37"/>
      <c r="U36" s="37"/>
      <c r="V36" s="37"/>
      <c r="W36" s="37"/>
      <c r="X36" s="37"/>
      <c r="Y36" s="37"/>
    </row>
    <row r="37" spans="1:25" ht="15.75" customHeight="1" x14ac:dyDescent="0.25">
      <c r="A37" s="75"/>
      <c r="B37" s="89"/>
      <c r="C37" s="37"/>
      <c r="D37" s="37"/>
      <c r="E37" s="37"/>
      <c r="F37" s="37"/>
      <c r="G37" s="37"/>
      <c r="H37" s="37"/>
      <c r="I37" s="37"/>
      <c r="J37" s="37"/>
      <c r="K37" s="37"/>
      <c r="L37" s="37"/>
      <c r="M37" s="37"/>
      <c r="N37" s="37"/>
      <c r="O37" s="37"/>
      <c r="P37" s="37"/>
      <c r="Q37" s="37"/>
      <c r="R37" s="37"/>
      <c r="S37" s="37"/>
      <c r="T37" s="37"/>
      <c r="U37" s="37"/>
      <c r="V37" s="37"/>
      <c r="W37" s="37"/>
      <c r="X37" s="37"/>
      <c r="Y37" s="37"/>
    </row>
    <row r="38" spans="1:25" ht="15.75" customHeight="1" x14ac:dyDescent="0.25">
      <c r="A38" s="75"/>
      <c r="B38" s="89"/>
      <c r="C38" s="37"/>
      <c r="D38" s="37"/>
      <c r="E38" s="37"/>
      <c r="F38" s="37"/>
      <c r="G38" s="37"/>
      <c r="H38" s="37"/>
      <c r="I38" s="37"/>
      <c r="J38" s="37"/>
      <c r="K38" s="37"/>
      <c r="L38" s="37"/>
      <c r="M38" s="37"/>
      <c r="N38" s="37"/>
      <c r="O38" s="37"/>
      <c r="P38" s="37"/>
      <c r="Q38" s="37"/>
      <c r="R38" s="37"/>
      <c r="S38" s="37"/>
      <c r="T38" s="37"/>
      <c r="U38" s="37"/>
      <c r="V38" s="37"/>
      <c r="W38" s="37"/>
      <c r="X38" s="37"/>
      <c r="Y38" s="37"/>
    </row>
    <row r="39" spans="1:25" ht="15.75" customHeight="1" x14ac:dyDescent="0.25">
      <c r="A39" s="75"/>
      <c r="B39" s="89"/>
      <c r="C39" s="37"/>
      <c r="D39" s="37"/>
      <c r="E39" s="37"/>
      <c r="F39" s="37"/>
      <c r="G39" s="37"/>
      <c r="H39" s="37"/>
      <c r="I39" s="37"/>
      <c r="J39" s="37"/>
      <c r="K39" s="37"/>
      <c r="L39" s="37"/>
      <c r="M39" s="37"/>
      <c r="N39" s="37"/>
      <c r="O39" s="37"/>
      <c r="P39" s="37"/>
      <c r="Q39" s="37"/>
      <c r="R39" s="37"/>
      <c r="S39" s="37"/>
      <c r="T39" s="37"/>
      <c r="U39" s="37"/>
      <c r="V39" s="37"/>
      <c r="W39" s="37"/>
      <c r="X39" s="37"/>
      <c r="Y39" s="37"/>
    </row>
    <row r="40" spans="1:25" ht="15.75" customHeight="1" x14ac:dyDescent="0.25">
      <c r="A40" s="75"/>
      <c r="B40" s="89"/>
      <c r="C40" s="37"/>
      <c r="D40" s="37"/>
      <c r="E40" s="37"/>
      <c r="F40" s="37"/>
      <c r="G40" s="37"/>
      <c r="H40" s="37"/>
      <c r="I40" s="37"/>
      <c r="J40" s="37"/>
      <c r="K40" s="37"/>
      <c r="L40" s="37"/>
      <c r="M40" s="37"/>
      <c r="N40" s="37"/>
      <c r="O40" s="37"/>
      <c r="P40" s="37"/>
      <c r="Q40" s="37"/>
      <c r="R40" s="37"/>
      <c r="S40" s="37"/>
      <c r="T40" s="37"/>
      <c r="U40" s="37"/>
      <c r="V40" s="37"/>
      <c r="W40" s="37"/>
      <c r="X40" s="37"/>
      <c r="Y40" s="37"/>
    </row>
    <row r="41" spans="1:25" ht="15.75" customHeight="1" x14ac:dyDescent="0.25">
      <c r="A41" s="75"/>
      <c r="B41" s="89"/>
      <c r="C41" s="37"/>
      <c r="D41" s="37"/>
      <c r="E41" s="37"/>
      <c r="F41" s="37"/>
      <c r="G41" s="37"/>
      <c r="H41" s="37"/>
      <c r="I41" s="37"/>
      <c r="J41" s="37"/>
      <c r="K41" s="37"/>
      <c r="L41" s="37"/>
      <c r="M41" s="37"/>
      <c r="N41" s="37"/>
      <c r="O41" s="37"/>
      <c r="P41" s="37"/>
      <c r="Q41" s="37"/>
      <c r="R41" s="37"/>
      <c r="S41" s="37"/>
      <c r="T41" s="37"/>
      <c r="U41" s="37"/>
      <c r="V41" s="37"/>
      <c r="W41" s="37"/>
      <c r="X41" s="37"/>
      <c r="Y41" s="37"/>
    </row>
    <row r="42" spans="1:25" ht="15.75" customHeight="1" x14ac:dyDescent="0.25">
      <c r="A42" s="75"/>
      <c r="B42" s="89"/>
      <c r="C42" s="37"/>
      <c r="D42" s="37"/>
      <c r="E42" s="37"/>
      <c r="F42" s="37"/>
      <c r="G42" s="37"/>
      <c r="H42" s="37"/>
      <c r="I42" s="37"/>
      <c r="J42" s="37"/>
      <c r="K42" s="37"/>
      <c r="L42" s="37"/>
      <c r="M42" s="37"/>
      <c r="N42" s="37"/>
      <c r="O42" s="37"/>
      <c r="P42" s="37"/>
      <c r="Q42" s="37"/>
      <c r="R42" s="37"/>
      <c r="S42" s="37"/>
      <c r="T42" s="37"/>
      <c r="U42" s="37"/>
      <c r="V42" s="37"/>
      <c r="W42" s="37"/>
      <c r="X42" s="37"/>
      <c r="Y42" s="37"/>
    </row>
    <row r="43" spans="1:25" ht="15.75" customHeight="1" x14ac:dyDescent="0.25">
      <c r="A43" s="75"/>
      <c r="B43" s="89"/>
      <c r="C43" s="37"/>
      <c r="D43" s="37"/>
      <c r="E43" s="37"/>
      <c r="F43" s="37"/>
      <c r="G43" s="37"/>
      <c r="H43" s="37"/>
      <c r="I43" s="37"/>
      <c r="J43" s="37"/>
      <c r="K43" s="37"/>
      <c r="L43" s="37"/>
      <c r="M43" s="37"/>
      <c r="N43" s="37"/>
      <c r="O43" s="37"/>
      <c r="P43" s="37"/>
      <c r="Q43" s="37"/>
      <c r="R43" s="37"/>
      <c r="S43" s="37"/>
      <c r="T43" s="37"/>
      <c r="U43" s="37"/>
      <c r="V43" s="37"/>
      <c r="W43" s="37"/>
      <c r="X43" s="37"/>
      <c r="Y43" s="37"/>
    </row>
    <row r="44" spans="1:25" ht="15.75" customHeight="1" x14ac:dyDescent="0.25">
      <c r="A44" s="75"/>
      <c r="B44" s="89"/>
      <c r="C44" s="37"/>
      <c r="D44" s="37"/>
      <c r="E44" s="37"/>
      <c r="F44" s="37"/>
      <c r="G44" s="37"/>
      <c r="H44" s="37"/>
      <c r="I44" s="37"/>
      <c r="J44" s="37"/>
      <c r="K44" s="37"/>
      <c r="L44" s="37"/>
      <c r="M44" s="37"/>
      <c r="N44" s="37"/>
      <c r="O44" s="37"/>
      <c r="P44" s="37"/>
      <c r="Q44" s="37"/>
      <c r="R44" s="37"/>
      <c r="S44" s="37"/>
      <c r="T44" s="37"/>
      <c r="U44" s="37"/>
      <c r="V44" s="37"/>
      <c r="W44" s="37"/>
      <c r="X44" s="37"/>
      <c r="Y44" s="37"/>
    </row>
    <row r="45" spans="1:25" ht="15.75" customHeight="1" x14ac:dyDescent="0.25">
      <c r="A45" s="75"/>
      <c r="B45" s="89"/>
      <c r="C45" s="37"/>
      <c r="D45" s="37"/>
      <c r="E45" s="37"/>
      <c r="F45" s="37"/>
      <c r="G45" s="37"/>
      <c r="H45" s="37"/>
      <c r="I45" s="37"/>
      <c r="J45" s="37"/>
      <c r="K45" s="37"/>
      <c r="L45" s="37"/>
      <c r="M45" s="37"/>
      <c r="N45" s="37"/>
      <c r="O45" s="37"/>
      <c r="P45" s="37"/>
      <c r="Q45" s="37"/>
      <c r="R45" s="37"/>
      <c r="S45" s="37"/>
      <c r="T45" s="37"/>
      <c r="U45" s="37"/>
      <c r="V45" s="37"/>
      <c r="W45" s="37"/>
      <c r="X45" s="37"/>
      <c r="Y45" s="37"/>
    </row>
    <row r="46" spans="1:25" ht="15.75" customHeight="1" x14ac:dyDescent="0.25">
      <c r="A46" s="75"/>
      <c r="B46" s="89"/>
      <c r="C46" s="37"/>
      <c r="D46" s="37"/>
      <c r="E46" s="37"/>
      <c r="F46" s="37"/>
      <c r="G46" s="37"/>
      <c r="H46" s="37"/>
      <c r="I46" s="37"/>
      <c r="J46" s="37"/>
      <c r="K46" s="37"/>
      <c r="L46" s="37"/>
      <c r="M46" s="37"/>
      <c r="N46" s="37"/>
      <c r="O46" s="37"/>
      <c r="P46" s="37"/>
      <c r="Q46" s="37"/>
      <c r="R46" s="37"/>
      <c r="S46" s="37"/>
      <c r="T46" s="37"/>
      <c r="U46" s="37"/>
      <c r="V46" s="37"/>
      <c r="W46" s="37"/>
      <c r="X46" s="37"/>
      <c r="Y46" s="37"/>
    </row>
    <row r="47" spans="1:25" ht="15.75" customHeight="1" x14ac:dyDescent="0.25">
      <c r="A47" s="75"/>
      <c r="B47" s="89"/>
      <c r="C47" s="37"/>
      <c r="D47" s="37"/>
      <c r="E47" s="37"/>
      <c r="F47" s="37"/>
      <c r="G47" s="37"/>
      <c r="H47" s="37"/>
      <c r="I47" s="37"/>
      <c r="J47" s="37"/>
      <c r="K47" s="37"/>
      <c r="L47" s="37"/>
      <c r="M47" s="37"/>
      <c r="N47" s="37"/>
      <c r="O47" s="37"/>
      <c r="P47" s="37"/>
      <c r="Q47" s="37"/>
      <c r="R47" s="37"/>
      <c r="S47" s="37"/>
      <c r="T47" s="37"/>
      <c r="U47" s="37"/>
      <c r="V47" s="37"/>
      <c r="W47" s="37"/>
      <c r="X47" s="37"/>
      <c r="Y47" s="37"/>
    </row>
    <row r="48" spans="1:25" ht="15.75" customHeight="1" x14ac:dyDescent="0.25">
      <c r="A48" s="75"/>
      <c r="B48" s="89"/>
      <c r="C48" s="37"/>
      <c r="D48" s="37"/>
      <c r="E48" s="37"/>
      <c r="F48" s="37"/>
      <c r="G48" s="37"/>
      <c r="H48" s="37"/>
      <c r="I48" s="37"/>
      <c r="J48" s="37"/>
      <c r="K48" s="37"/>
      <c r="L48" s="37"/>
      <c r="M48" s="37"/>
      <c r="N48" s="37"/>
      <c r="O48" s="37"/>
      <c r="P48" s="37"/>
      <c r="Q48" s="37"/>
      <c r="R48" s="37"/>
      <c r="S48" s="37"/>
      <c r="T48" s="37"/>
      <c r="U48" s="37"/>
      <c r="V48" s="37"/>
      <c r="W48" s="37"/>
      <c r="X48" s="37"/>
      <c r="Y48" s="37"/>
    </row>
    <row r="49" spans="1:25" ht="15.75" customHeight="1" x14ac:dyDescent="0.25">
      <c r="A49" s="75"/>
      <c r="B49" s="89"/>
      <c r="C49" s="37"/>
      <c r="D49" s="37"/>
      <c r="E49" s="37"/>
      <c r="F49" s="37"/>
      <c r="G49" s="37"/>
      <c r="H49" s="37"/>
      <c r="I49" s="37"/>
      <c r="J49" s="37"/>
      <c r="K49" s="37"/>
      <c r="L49" s="37"/>
      <c r="M49" s="37"/>
      <c r="N49" s="37"/>
      <c r="O49" s="37"/>
      <c r="P49" s="37"/>
      <c r="Q49" s="37"/>
      <c r="R49" s="37"/>
      <c r="S49" s="37"/>
      <c r="T49" s="37"/>
      <c r="U49" s="37"/>
      <c r="V49" s="37"/>
      <c r="W49" s="37"/>
      <c r="X49" s="37"/>
      <c r="Y49" s="37"/>
    </row>
    <row r="50" spans="1:25" ht="15.75" customHeight="1" x14ac:dyDescent="0.25">
      <c r="A50" s="75"/>
      <c r="B50" s="89"/>
      <c r="C50" s="37"/>
      <c r="D50" s="37"/>
      <c r="E50" s="37"/>
      <c r="F50" s="37"/>
      <c r="G50" s="37"/>
      <c r="H50" s="37"/>
      <c r="I50" s="37"/>
      <c r="J50" s="37"/>
      <c r="K50" s="37"/>
      <c r="L50" s="37"/>
      <c r="M50" s="37"/>
      <c r="N50" s="37"/>
      <c r="O50" s="37"/>
      <c r="P50" s="37"/>
      <c r="Q50" s="37"/>
      <c r="R50" s="37"/>
      <c r="S50" s="37"/>
      <c r="T50" s="37"/>
      <c r="U50" s="37"/>
      <c r="V50" s="37"/>
      <c r="W50" s="37"/>
      <c r="X50" s="37"/>
      <c r="Y50" s="37"/>
    </row>
    <row r="51" spans="1:25" ht="15.75" customHeight="1" x14ac:dyDescent="0.25">
      <c r="A51" s="75"/>
      <c r="B51" s="89"/>
      <c r="C51" s="37"/>
      <c r="D51" s="37"/>
      <c r="E51" s="37"/>
      <c r="F51" s="37"/>
      <c r="G51" s="37"/>
      <c r="H51" s="37"/>
      <c r="I51" s="37"/>
      <c r="J51" s="37"/>
      <c r="K51" s="37"/>
      <c r="L51" s="37"/>
      <c r="M51" s="37"/>
      <c r="N51" s="37"/>
      <c r="O51" s="37"/>
      <c r="P51" s="37"/>
      <c r="Q51" s="37"/>
      <c r="R51" s="37"/>
      <c r="S51" s="37"/>
      <c r="T51" s="37"/>
      <c r="U51" s="37"/>
      <c r="V51" s="37"/>
      <c r="W51" s="37"/>
      <c r="X51" s="37"/>
      <c r="Y51" s="37"/>
    </row>
    <row r="52" spans="1:25" ht="15.75" customHeight="1" x14ac:dyDescent="0.25">
      <c r="A52" s="75"/>
      <c r="B52" s="89"/>
      <c r="C52" s="37"/>
      <c r="D52" s="37"/>
      <c r="E52" s="37"/>
      <c r="F52" s="37"/>
      <c r="G52" s="37"/>
      <c r="H52" s="37"/>
      <c r="I52" s="37"/>
      <c r="J52" s="37"/>
      <c r="K52" s="37"/>
      <c r="L52" s="37"/>
      <c r="M52" s="37"/>
      <c r="N52" s="37"/>
      <c r="O52" s="37"/>
      <c r="P52" s="37"/>
      <c r="Q52" s="37"/>
      <c r="R52" s="37"/>
      <c r="S52" s="37"/>
      <c r="T52" s="37"/>
      <c r="U52" s="37"/>
      <c r="V52" s="37"/>
      <c r="W52" s="37"/>
      <c r="X52" s="37"/>
      <c r="Y52" s="37"/>
    </row>
    <row r="53" spans="1:25" ht="15.75" customHeight="1" x14ac:dyDescent="0.25">
      <c r="A53" s="75"/>
      <c r="B53" s="89"/>
      <c r="C53" s="37"/>
      <c r="D53" s="37"/>
      <c r="E53" s="37"/>
      <c r="F53" s="37"/>
      <c r="G53" s="37"/>
      <c r="H53" s="37"/>
      <c r="I53" s="37"/>
      <c r="J53" s="37"/>
      <c r="K53" s="37"/>
      <c r="L53" s="37"/>
      <c r="M53" s="37"/>
      <c r="N53" s="37"/>
      <c r="O53" s="37"/>
      <c r="P53" s="37"/>
      <c r="Q53" s="37"/>
      <c r="R53" s="37"/>
      <c r="S53" s="37"/>
      <c r="T53" s="37"/>
      <c r="U53" s="37"/>
      <c r="V53" s="37"/>
      <c r="W53" s="37"/>
      <c r="X53" s="37"/>
      <c r="Y53" s="37"/>
    </row>
    <row r="54" spans="1:25" ht="15.75" customHeight="1" x14ac:dyDescent="0.25">
      <c r="A54" s="75"/>
      <c r="B54" s="89"/>
      <c r="C54" s="37"/>
      <c r="D54" s="37"/>
      <c r="E54" s="37"/>
      <c r="F54" s="37"/>
      <c r="G54" s="37"/>
      <c r="H54" s="37"/>
      <c r="I54" s="37"/>
      <c r="J54" s="37"/>
      <c r="K54" s="37"/>
      <c r="L54" s="37"/>
      <c r="M54" s="37"/>
      <c r="N54" s="37"/>
      <c r="O54" s="37"/>
      <c r="P54" s="37"/>
      <c r="Q54" s="37"/>
      <c r="R54" s="37"/>
      <c r="S54" s="37"/>
      <c r="T54" s="37"/>
      <c r="U54" s="37"/>
      <c r="V54" s="37"/>
      <c r="W54" s="37"/>
      <c r="X54" s="37"/>
      <c r="Y54" s="37"/>
    </row>
    <row r="55" spans="1:25" ht="15.75" customHeight="1" x14ac:dyDescent="0.25">
      <c r="A55" s="75"/>
      <c r="B55" s="89"/>
      <c r="C55" s="37"/>
      <c r="D55" s="37"/>
      <c r="E55" s="37"/>
      <c r="F55" s="37"/>
      <c r="G55" s="37"/>
      <c r="H55" s="37"/>
      <c r="I55" s="37"/>
      <c r="J55" s="37"/>
      <c r="K55" s="37"/>
      <c r="L55" s="37"/>
      <c r="M55" s="37"/>
      <c r="N55" s="37"/>
      <c r="O55" s="37"/>
      <c r="P55" s="37"/>
      <c r="Q55" s="37"/>
      <c r="R55" s="37"/>
      <c r="S55" s="37"/>
      <c r="T55" s="37"/>
      <c r="U55" s="37"/>
      <c r="V55" s="37"/>
      <c r="W55" s="37"/>
      <c r="X55" s="37"/>
      <c r="Y55" s="37"/>
    </row>
    <row r="56" spans="1:25" ht="15.75" customHeight="1" x14ac:dyDescent="0.25">
      <c r="A56" s="75"/>
      <c r="B56" s="89"/>
      <c r="C56" s="37"/>
      <c r="D56" s="37"/>
      <c r="E56" s="37"/>
      <c r="F56" s="37"/>
      <c r="G56" s="37"/>
      <c r="H56" s="37"/>
      <c r="I56" s="37"/>
      <c r="J56" s="37"/>
      <c r="K56" s="37"/>
      <c r="L56" s="37"/>
      <c r="M56" s="37"/>
      <c r="N56" s="37"/>
      <c r="O56" s="37"/>
      <c r="P56" s="37"/>
      <c r="Q56" s="37"/>
      <c r="R56" s="37"/>
      <c r="S56" s="37"/>
      <c r="T56" s="37"/>
      <c r="U56" s="37"/>
      <c r="V56" s="37"/>
      <c r="W56" s="37"/>
      <c r="X56" s="37"/>
      <c r="Y56" s="37"/>
    </row>
    <row r="57" spans="1:25" ht="15.75" customHeight="1" x14ac:dyDescent="0.25">
      <c r="A57" s="75"/>
      <c r="B57" s="89"/>
      <c r="C57" s="37"/>
      <c r="D57" s="37"/>
      <c r="E57" s="37"/>
      <c r="F57" s="37"/>
      <c r="G57" s="37"/>
      <c r="H57" s="37"/>
      <c r="I57" s="37"/>
      <c r="J57" s="37"/>
      <c r="K57" s="37"/>
      <c r="L57" s="37"/>
      <c r="M57" s="37"/>
      <c r="N57" s="37"/>
      <c r="O57" s="37"/>
      <c r="P57" s="37"/>
      <c r="Q57" s="37"/>
      <c r="R57" s="37"/>
      <c r="S57" s="37"/>
      <c r="T57" s="37"/>
      <c r="U57" s="37"/>
      <c r="V57" s="37"/>
      <c r="W57" s="37"/>
      <c r="X57" s="37"/>
      <c r="Y57" s="37"/>
    </row>
    <row r="58" spans="1:25" ht="15.75" customHeight="1" x14ac:dyDescent="0.25">
      <c r="A58" s="75"/>
      <c r="B58" s="89"/>
      <c r="C58" s="37"/>
      <c r="D58" s="37"/>
      <c r="E58" s="37"/>
      <c r="F58" s="37"/>
      <c r="G58" s="37"/>
      <c r="H58" s="37"/>
      <c r="I58" s="37"/>
      <c r="J58" s="37"/>
      <c r="K58" s="37"/>
      <c r="L58" s="37"/>
      <c r="M58" s="37"/>
      <c r="N58" s="37"/>
      <c r="O58" s="37"/>
      <c r="P58" s="37"/>
      <c r="Q58" s="37"/>
      <c r="R58" s="37"/>
      <c r="S58" s="37"/>
      <c r="T58" s="37"/>
      <c r="U58" s="37"/>
      <c r="V58" s="37"/>
      <c r="W58" s="37"/>
      <c r="X58" s="37"/>
      <c r="Y58" s="37"/>
    </row>
    <row r="59" spans="1:25" ht="15.75" customHeight="1" x14ac:dyDescent="0.25">
      <c r="A59" s="75"/>
      <c r="B59" s="89"/>
      <c r="C59" s="37"/>
      <c r="D59" s="37"/>
      <c r="E59" s="37"/>
      <c r="F59" s="37"/>
      <c r="G59" s="37"/>
      <c r="H59" s="37"/>
      <c r="I59" s="37"/>
      <c r="J59" s="37"/>
      <c r="K59" s="37"/>
      <c r="L59" s="37"/>
      <c r="M59" s="37"/>
      <c r="N59" s="37"/>
      <c r="O59" s="37"/>
      <c r="P59" s="37"/>
      <c r="Q59" s="37"/>
      <c r="R59" s="37"/>
      <c r="S59" s="37"/>
      <c r="T59" s="37"/>
      <c r="U59" s="37"/>
      <c r="V59" s="37"/>
      <c r="W59" s="37"/>
      <c r="X59" s="37"/>
      <c r="Y59" s="37"/>
    </row>
    <row r="60" spans="1:25" ht="15.75" customHeight="1" x14ac:dyDescent="0.25">
      <c r="A60" s="75"/>
      <c r="B60" s="89"/>
      <c r="C60" s="37"/>
      <c r="D60" s="37"/>
      <c r="E60" s="37"/>
      <c r="F60" s="37"/>
      <c r="G60" s="37"/>
      <c r="H60" s="37"/>
      <c r="I60" s="37"/>
      <c r="J60" s="37"/>
      <c r="K60" s="37"/>
      <c r="L60" s="37"/>
      <c r="M60" s="37"/>
      <c r="N60" s="37"/>
      <c r="O60" s="37"/>
      <c r="P60" s="37"/>
      <c r="Q60" s="37"/>
      <c r="R60" s="37"/>
      <c r="S60" s="37"/>
      <c r="T60" s="37"/>
      <c r="U60" s="37"/>
      <c r="V60" s="37"/>
      <c r="W60" s="37"/>
      <c r="X60" s="37"/>
      <c r="Y60" s="37"/>
    </row>
    <row r="61" spans="1:25" ht="15.75" customHeight="1" x14ac:dyDescent="0.25">
      <c r="A61" s="75"/>
      <c r="B61" s="89"/>
      <c r="C61" s="37"/>
      <c r="D61" s="37"/>
      <c r="E61" s="37"/>
      <c r="F61" s="37"/>
      <c r="G61" s="37"/>
      <c r="H61" s="37"/>
      <c r="I61" s="37"/>
      <c r="J61" s="37"/>
      <c r="K61" s="37"/>
      <c r="L61" s="37"/>
      <c r="M61" s="37"/>
      <c r="N61" s="37"/>
      <c r="O61" s="37"/>
      <c r="P61" s="37"/>
      <c r="Q61" s="37"/>
      <c r="R61" s="37"/>
      <c r="S61" s="37"/>
      <c r="T61" s="37"/>
      <c r="U61" s="37"/>
      <c r="V61" s="37"/>
      <c r="W61" s="37"/>
      <c r="X61" s="37"/>
      <c r="Y61" s="37"/>
    </row>
    <row r="62" spans="1:25" ht="15.75" customHeight="1" x14ac:dyDescent="0.25">
      <c r="A62" s="75"/>
      <c r="B62" s="89"/>
      <c r="C62" s="37"/>
      <c r="D62" s="37"/>
      <c r="E62" s="37"/>
      <c r="F62" s="37"/>
      <c r="G62" s="37"/>
      <c r="H62" s="37"/>
      <c r="I62" s="37"/>
      <c r="J62" s="37"/>
      <c r="K62" s="37"/>
      <c r="L62" s="37"/>
      <c r="M62" s="37"/>
      <c r="N62" s="37"/>
      <c r="O62" s="37"/>
      <c r="P62" s="37"/>
      <c r="Q62" s="37"/>
      <c r="R62" s="37"/>
      <c r="S62" s="37"/>
      <c r="T62" s="37"/>
      <c r="U62" s="37"/>
      <c r="V62" s="37"/>
      <c r="W62" s="37"/>
      <c r="X62" s="37"/>
      <c r="Y62" s="37"/>
    </row>
    <row r="63" spans="1:25" ht="15.75" customHeight="1" x14ac:dyDescent="0.25">
      <c r="A63" s="75"/>
      <c r="B63" s="89"/>
      <c r="C63" s="37"/>
      <c r="D63" s="37"/>
      <c r="E63" s="37"/>
      <c r="F63" s="37"/>
      <c r="G63" s="37"/>
      <c r="H63" s="37"/>
      <c r="I63" s="37"/>
      <c r="J63" s="37"/>
      <c r="K63" s="37"/>
      <c r="L63" s="37"/>
      <c r="M63" s="37"/>
      <c r="N63" s="37"/>
      <c r="O63" s="37"/>
      <c r="P63" s="37"/>
      <c r="Q63" s="37"/>
      <c r="R63" s="37"/>
      <c r="S63" s="37"/>
      <c r="T63" s="37"/>
      <c r="U63" s="37"/>
      <c r="V63" s="37"/>
      <c r="W63" s="37"/>
      <c r="X63" s="37"/>
      <c r="Y63" s="37"/>
    </row>
    <row r="64" spans="1:25" ht="15.75" customHeight="1" x14ac:dyDescent="0.25">
      <c r="A64" s="75"/>
      <c r="B64" s="89"/>
      <c r="C64" s="37"/>
      <c r="D64" s="37"/>
      <c r="E64" s="37"/>
      <c r="F64" s="37"/>
      <c r="G64" s="37"/>
      <c r="H64" s="37"/>
      <c r="I64" s="37"/>
      <c r="J64" s="37"/>
      <c r="K64" s="37"/>
      <c r="L64" s="37"/>
      <c r="M64" s="37"/>
      <c r="N64" s="37"/>
      <c r="O64" s="37"/>
      <c r="P64" s="37"/>
      <c r="Q64" s="37"/>
      <c r="R64" s="37"/>
      <c r="S64" s="37"/>
      <c r="T64" s="37"/>
      <c r="U64" s="37"/>
      <c r="V64" s="37"/>
      <c r="W64" s="37"/>
      <c r="X64" s="37"/>
      <c r="Y64" s="37"/>
    </row>
    <row r="65" spans="1:25" ht="15.75" customHeight="1" x14ac:dyDescent="0.25">
      <c r="A65" s="75"/>
      <c r="B65" s="89"/>
      <c r="C65" s="37"/>
      <c r="D65" s="37"/>
      <c r="E65" s="37"/>
      <c r="F65" s="37"/>
      <c r="G65" s="37"/>
      <c r="H65" s="37"/>
      <c r="I65" s="37"/>
      <c r="J65" s="37"/>
      <c r="K65" s="37"/>
      <c r="L65" s="37"/>
      <c r="M65" s="37"/>
      <c r="N65" s="37"/>
      <c r="O65" s="37"/>
      <c r="P65" s="37"/>
      <c r="Q65" s="37"/>
      <c r="R65" s="37"/>
      <c r="S65" s="37"/>
      <c r="T65" s="37"/>
      <c r="U65" s="37"/>
      <c r="V65" s="37"/>
      <c r="W65" s="37"/>
      <c r="X65" s="37"/>
      <c r="Y65" s="37"/>
    </row>
    <row r="66" spans="1:25" ht="15.75" customHeight="1" x14ac:dyDescent="0.25">
      <c r="A66" s="75"/>
      <c r="B66" s="89"/>
      <c r="C66" s="37"/>
      <c r="D66" s="37"/>
      <c r="E66" s="37"/>
      <c r="F66" s="37"/>
      <c r="G66" s="37"/>
      <c r="H66" s="37"/>
      <c r="I66" s="37"/>
      <c r="J66" s="37"/>
      <c r="K66" s="37"/>
      <c r="L66" s="37"/>
      <c r="M66" s="37"/>
      <c r="N66" s="37"/>
      <c r="O66" s="37"/>
      <c r="P66" s="37"/>
      <c r="Q66" s="37"/>
      <c r="R66" s="37"/>
      <c r="S66" s="37"/>
      <c r="T66" s="37"/>
      <c r="U66" s="37"/>
      <c r="V66" s="37"/>
      <c r="W66" s="37"/>
      <c r="X66" s="37"/>
      <c r="Y66" s="37"/>
    </row>
    <row r="67" spans="1:25" ht="15.75" customHeight="1" x14ac:dyDescent="0.25">
      <c r="A67" s="75"/>
      <c r="B67" s="89"/>
      <c r="C67" s="37"/>
      <c r="D67" s="37"/>
      <c r="E67" s="37"/>
      <c r="F67" s="37"/>
      <c r="G67" s="37"/>
      <c r="H67" s="37"/>
      <c r="I67" s="37"/>
      <c r="J67" s="37"/>
      <c r="K67" s="37"/>
      <c r="L67" s="37"/>
      <c r="M67" s="37"/>
      <c r="N67" s="37"/>
      <c r="O67" s="37"/>
      <c r="P67" s="37"/>
      <c r="Q67" s="37"/>
      <c r="R67" s="37"/>
      <c r="S67" s="37"/>
      <c r="T67" s="37"/>
      <c r="U67" s="37"/>
      <c r="V67" s="37"/>
      <c r="W67" s="37"/>
      <c r="X67" s="37"/>
      <c r="Y67" s="37"/>
    </row>
    <row r="68" spans="1:25" ht="15.75" customHeight="1" x14ac:dyDescent="0.25">
      <c r="A68" s="75"/>
      <c r="B68" s="89"/>
      <c r="C68" s="37"/>
      <c r="D68" s="37"/>
      <c r="E68" s="37"/>
      <c r="F68" s="37"/>
      <c r="G68" s="37"/>
      <c r="H68" s="37"/>
      <c r="I68" s="37"/>
      <c r="J68" s="37"/>
      <c r="K68" s="37"/>
      <c r="L68" s="37"/>
      <c r="M68" s="37"/>
      <c r="N68" s="37"/>
      <c r="O68" s="37"/>
      <c r="P68" s="37"/>
      <c r="Q68" s="37"/>
      <c r="R68" s="37"/>
      <c r="S68" s="37"/>
      <c r="T68" s="37"/>
      <c r="U68" s="37"/>
      <c r="V68" s="37"/>
      <c r="W68" s="37"/>
      <c r="X68" s="37"/>
      <c r="Y68" s="37"/>
    </row>
    <row r="69" spans="1:25" ht="15.75" customHeight="1" x14ac:dyDescent="0.25">
      <c r="A69" s="75"/>
      <c r="B69" s="89"/>
      <c r="C69" s="37"/>
      <c r="D69" s="37"/>
      <c r="E69" s="37"/>
      <c r="F69" s="37"/>
      <c r="G69" s="37"/>
      <c r="H69" s="37"/>
      <c r="I69" s="37"/>
      <c r="J69" s="37"/>
      <c r="K69" s="37"/>
      <c r="L69" s="37"/>
      <c r="M69" s="37"/>
      <c r="N69" s="37"/>
      <c r="O69" s="37"/>
      <c r="P69" s="37"/>
      <c r="Q69" s="37"/>
      <c r="R69" s="37"/>
      <c r="S69" s="37"/>
      <c r="T69" s="37"/>
      <c r="U69" s="37"/>
      <c r="V69" s="37"/>
      <c r="W69" s="37"/>
      <c r="X69" s="37"/>
      <c r="Y69" s="37"/>
    </row>
    <row r="70" spans="1:25" ht="15.75" customHeight="1" x14ac:dyDescent="0.25">
      <c r="A70" s="75"/>
      <c r="B70" s="89"/>
      <c r="C70" s="37"/>
      <c r="D70" s="37"/>
      <c r="E70" s="37"/>
      <c r="F70" s="37"/>
      <c r="G70" s="37"/>
      <c r="H70" s="37"/>
      <c r="I70" s="37"/>
      <c r="J70" s="37"/>
      <c r="K70" s="37"/>
      <c r="L70" s="37"/>
      <c r="M70" s="37"/>
      <c r="N70" s="37"/>
      <c r="O70" s="37"/>
      <c r="P70" s="37"/>
      <c r="Q70" s="37"/>
      <c r="R70" s="37"/>
      <c r="S70" s="37"/>
      <c r="T70" s="37"/>
      <c r="U70" s="37"/>
      <c r="V70" s="37"/>
      <c r="W70" s="37"/>
      <c r="X70" s="37"/>
      <c r="Y70" s="37"/>
    </row>
    <row r="71" spans="1:25" ht="15.75" customHeight="1" x14ac:dyDescent="0.25">
      <c r="A71" s="75"/>
      <c r="B71" s="89"/>
      <c r="C71" s="37"/>
      <c r="D71" s="37"/>
      <c r="E71" s="37"/>
      <c r="F71" s="37"/>
      <c r="G71" s="37"/>
      <c r="H71" s="37"/>
      <c r="I71" s="37"/>
      <c r="J71" s="37"/>
      <c r="K71" s="37"/>
      <c r="L71" s="37"/>
      <c r="M71" s="37"/>
      <c r="N71" s="37"/>
      <c r="O71" s="37"/>
      <c r="P71" s="37"/>
      <c r="Q71" s="37"/>
      <c r="R71" s="37"/>
      <c r="S71" s="37"/>
      <c r="T71" s="37"/>
      <c r="U71" s="37"/>
      <c r="V71" s="37"/>
      <c r="W71" s="37"/>
      <c r="X71" s="37"/>
      <c r="Y71" s="37"/>
    </row>
    <row r="72" spans="1:25" ht="15.75" customHeight="1" x14ac:dyDescent="0.25">
      <c r="A72" s="75"/>
      <c r="B72" s="89"/>
      <c r="C72" s="37"/>
      <c r="D72" s="37"/>
      <c r="E72" s="37"/>
      <c r="F72" s="37"/>
      <c r="G72" s="37"/>
      <c r="H72" s="37"/>
      <c r="I72" s="37"/>
      <c r="J72" s="37"/>
      <c r="K72" s="37"/>
      <c r="L72" s="37"/>
      <c r="M72" s="37"/>
      <c r="N72" s="37"/>
      <c r="O72" s="37"/>
      <c r="P72" s="37"/>
      <c r="Q72" s="37"/>
      <c r="R72" s="37"/>
      <c r="S72" s="37"/>
      <c r="T72" s="37"/>
      <c r="U72" s="37"/>
      <c r="V72" s="37"/>
      <c r="W72" s="37"/>
      <c r="X72" s="37"/>
      <c r="Y72" s="37"/>
    </row>
    <row r="73" spans="1:25" ht="15.75" customHeight="1" x14ac:dyDescent="0.25">
      <c r="A73" s="75"/>
      <c r="B73" s="89"/>
      <c r="C73" s="37"/>
      <c r="D73" s="37"/>
      <c r="E73" s="37"/>
      <c r="F73" s="37"/>
      <c r="G73" s="37"/>
      <c r="H73" s="37"/>
      <c r="I73" s="37"/>
      <c r="J73" s="37"/>
      <c r="K73" s="37"/>
      <c r="L73" s="37"/>
      <c r="M73" s="37"/>
      <c r="N73" s="37"/>
      <c r="O73" s="37"/>
      <c r="P73" s="37"/>
      <c r="Q73" s="37"/>
      <c r="R73" s="37"/>
      <c r="S73" s="37"/>
      <c r="T73" s="37"/>
      <c r="U73" s="37"/>
      <c r="V73" s="37"/>
      <c r="W73" s="37"/>
      <c r="X73" s="37"/>
      <c r="Y73" s="37"/>
    </row>
    <row r="74" spans="1:25" ht="15.75" customHeight="1" x14ac:dyDescent="0.25">
      <c r="A74" s="75"/>
      <c r="B74" s="89"/>
      <c r="C74" s="37"/>
      <c r="D74" s="37"/>
      <c r="E74" s="37"/>
      <c r="F74" s="37"/>
      <c r="G74" s="37"/>
      <c r="H74" s="37"/>
      <c r="I74" s="37"/>
      <c r="J74" s="37"/>
      <c r="K74" s="37"/>
      <c r="L74" s="37"/>
      <c r="M74" s="37"/>
      <c r="N74" s="37"/>
      <c r="O74" s="37"/>
      <c r="P74" s="37"/>
      <c r="Q74" s="37"/>
      <c r="R74" s="37"/>
      <c r="S74" s="37"/>
      <c r="T74" s="37"/>
      <c r="U74" s="37"/>
      <c r="V74" s="37"/>
      <c r="W74" s="37"/>
      <c r="X74" s="37"/>
      <c r="Y74" s="37"/>
    </row>
    <row r="75" spans="1:25" ht="15.75" customHeight="1" x14ac:dyDescent="0.25">
      <c r="A75" s="75"/>
      <c r="B75" s="89"/>
      <c r="C75" s="37"/>
      <c r="D75" s="37"/>
      <c r="E75" s="37"/>
      <c r="F75" s="37"/>
      <c r="G75" s="37"/>
      <c r="H75" s="37"/>
      <c r="I75" s="37"/>
      <c r="J75" s="37"/>
      <c r="K75" s="37"/>
      <c r="L75" s="37"/>
      <c r="M75" s="37"/>
      <c r="N75" s="37"/>
      <c r="O75" s="37"/>
      <c r="P75" s="37"/>
      <c r="Q75" s="37"/>
      <c r="R75" s="37"/>
      <c r="S75" s="37"/>
      <c r="T75" s="37"/>
      <c r="U75" s="37"/>
      <c r="V75" s="37"/>
      <c r="W75" s="37"/>
      <c r="X75" s="37"/>
      <c r="Y75" s="37"/>
    </row>
    <row r="76" spans="1:25" ht="15.75" customHeight="1" x14ac:dyDescent="0.25">
      <c r="A76" s="75"/>
      <c r="B76" s="89"/>
      <c r="C76" s="37"/>
      <c r="D76" s="37"/>
      <c r="E76" s="37"/>
      <c r="F76" s="37"/>
      <c r="G76" s="37"/>
      <c r="H76" s="37"/>
      <c r="I76" s="37"/>
      <c r="J76" s="37"/>
      <c r="K76" s="37"/>
      <c r="L76" s="37"/>
      <c r="M76" s="37"/>
      <c r="N76" s="37"/>
      <c r="O76" s="37"/>
      <c r="P76" s="37"/>
      <c r="Q76" s="37"/>
      <c r="R76" s="37"/>
      <c r="S76" s="37"/>
      <c r="T76" s="37"/>
      <c r="U76" s="37"/>
      <c r="V76" s="37"/>
      <c r="W76" s="37"/>
      <c r="X76" s="37"/>
      <c r="Y76" s="37"/>
    </row>
    <row r="77" spans="1:25" ht="15.75" customHeight="1" x14ac:dyDescent="0.25">
      <c r="A77" s="75"/>
      <c r="B77" s="89"/>
      <c r="C77" s="37"/>
      <c r="D77" s="37"/>
      <c r="E77" s="37"/>
      <c r="F77" s="37"/>
      <c r="G77" s="37"/>
      <c r="H77" s="37"/>
      <c r="I77" s="37"/>
      <c r="J77" s="37"/>
      <c r="K77" s="37"/>
      <c r="L77" s="37"/>
      <c r="M77" s="37"/>
      <c r="N77" s="37"/>
      <c r="O77" s="37"/>
      <c r="P77" s="37"/>
      <c r="Q77" s="37"/>
      <c r="R77" s="37"/>
      <c r="S77" s="37"/>
      <c r="T77" s="37"/>
      <c r="U77" s="37"/>
      <c r="V77" s="37"/>
      <c r="W77" s="37"/>
      <c r="X77" s="37"/>
      <c r="Y77" s="37"/>
    </row>
    <row r="78" spans="1:25" ht="15.75" customHeight="1" x14ac:dyDescent="0.25">
      <c r="A78" s="75"/>
      <c r="B78" s="89"/>
      <c r="C78" s="37"/>
      <c r="D78" s="37"/>
      <c r="E78" s="37"/>
      <c r="F78" s="37"/>
      <c r="G78" s="37"/>
      <c r="H78" s="37"/>
      <c r="I78" s="37"/>
      <c r="J78" s="37"/>
      <c r="K78" s="37"/>
      <c r="L78" s="37"/>
      <c r="M78" s="37"/>
      <c r="N78" s="37"/>
      <c r="O78" s="37"/>
      <c r="P78" s="37"/>
      <c r="Q78" s="37"/>
      <c r="R78" s="37"/>
      <c r="S78" s="37"/>
      <c r="T78" s="37"/>
      <c r="U78" s="37"/>
      <c r="V78" s="37"/>
      <c r="W78" s="37"/>
      <c r="X78" s="37"/>
      <c r="Y78" s="37"/>
    </row>
    <row r="79" spans="1:25" ht="15.75" customHeight="1" x14ac:dyDescent="0.25">
      <c r="A79" s="75"/>
      <c r="B79" s="89"/>
      <c r="C79" s="37"/>
      <c r="D79" s="37"/>
      <c r="E79" s="37"/>
      <c r="F79" s="37"/>
      <c r="G79" s="37"/>
      <c r="H79" s="37"/>
      <c r="I79" s="37"/>
      <c r="J79" s="37"/>
      <c r="K79" s="37"/>
      <c r="L79" s="37"/>
      <c r="M79" s="37"/>
      <c r="N79" s="37"/>
      <c r="O79" s="37"/>
      <c r="P79" s="37"/>
      <c r="Q79" s="37"/>
      <c r="R79" s="37"/>
      <c r="S79" s="37"/>
      <c r="T79" s="37"/>
      <c r="U79" s="37"/>
      <c r="V79" s="37"/>
      <c r="W79" s="37"/>
      <c r="X79" s="37"/>
      <c r="Y79" s="37"/>
    </row>
    <row r="80" spans="1:25" ht="15.75" customHeight="1" x14ac:dyDescent="0.25">
      <c r="A80" s="75"/>
      <c r="B80" s="89"/>
      <c r="C80" s="37"/>
      <c r="D80" s="37"/>
      <c r="E80" s="37"/>
      <c r="F80" s="37"/>
      <c r="G80" s="37"/>
      <c r="H80" s="37"/>
      <c r="I80" s="37"/>
      <c r="J80" s="37"/>
      <c r="K80" s="37"/>
      <c r="L80" s="37"/>
      <c r="M80" s="37"/>
      <c r="N80" s="37"/>
      <c r="O80" s="37"/>
      <c r="P80" s="37"/>
      <c r="Q80" s="37"/>
      <c r="R80" s="37"/>
      <c r="S80" s="37"/>
      <c r="T80" s="37"/>
      <c r="U80" s="37"/>
      <c r="V80" s="37"/>
      <c r="W80" s="37"/>
      <c r="X80" s="37"/>
      <c r="Y80" s="37"/>
    </row>
    <row r="81" spans="1:25" ht="15.75" customHeight="1" x14ac:dyDescent="0.25">
      <c r="A81" s="75"/>
      <c r="B81" s="89"/>
      <c r="C81" s="37"/>
      <c r="D81" s="37"/>
      <c r="E81" s="37"/>
      <c r="F81" s="37"/>
      <c r="G81" s="37"/>
      <c r="H81" s="37"/>
      <c r="I81" s="37"/>
      <c r="J81" s="37"/>
      <c r="K81" s="37"/>
      <c r="L81" s="37"/>
      <c r="M81" s="37"/>
      <c r="N81" s="37"/>
      <c r="O81" s="37"/>
      <c r="P81" s="37"/>
      <c r="Q81" s="37"/>
      <c r="R81" s="37"/>
      <c r="S81" s="37"/>
      <c r="T81" s="37"/>
      <c r="U81" s="37"/>
      <c r="V81" s="37"/>
      <c r="W81" s="37"/>
      <c r="X81" s="37"/>
      <c r="Y81" s="37"/>
    </row>
    <row r="82" spans="1:25" ht="15.75" customHeight="1" x14ac:dyDescent="0.25">
      <c r="A82" s="75"/>
      <c r="B82" s="89"/>
      <c r="C82" s="37"/>
      <c r="D82" s="37"/>
      <c r="E82" s="37"/>
      <c r="F82" s="37"/>
      <c r="G82" s="37"/>
      <c r="H82" s="37"/>
      <c r="I82" s="37"/>
      <c r="J82" s="37"/>
      <c r="K82" s="37"/>
      <c r="L82" s="37"/>
      <c r="M82" s="37"/>
      <c r="N82" s="37"/>
      <c r="O82" s="37"/>
      <c r="P82" s="37"/>
      <c r="Q82" s="37"/>
      <c r="R82" s="37"/>
      <c r="S82" s="37"/>
      <c r="T82" s="37"/>
      <c r="U82" s="37"/>
      <c r="V82" s="37"/>
      <c r="W82" s="37"/>
      <c r="X82" s="37"/>
      <c r="Y82" s="37"/>
    </row>
    <row r="83" spans="1:25" ht="15.75" customHeight="1" x14ac:dyDescent="0.25">
      <c r="A83" s="75"/>
      <c r="B83" s="89"/>
      <c r="C83" s="37"/>
      <c r="D83" s="37"/>
      <c r="E83" s="37"/>
      <c r="F83" s="37"/>
      <c r="G83" s="37"/>
      <c r="H83" s="37"/>
      <c r="I83" s="37"/>
      <c r="J83" s="37"/>
      <c r="K83" s="37"/>
      <c r="L83" s="37"/>
      <c r="M83" s="37"/>
      <c r="N83" s="37"/>
      <c r="O83" s="37"/>
      <c r="P83" s="37"/>
      <c r="Q83" s="37"/>
      <c r="R83" s="37"/>
      <c r="S83" s="37"/>
      <c r="T83" s="37"/>
      <c r="U83" s="37"/>
      <c r="V83" s="37"/>
      <c r="W83" s="37"/>
      <c r="X83" s="37"/>
      <c r="Y83" s="37"/>
    </row>
    <row r="84" spans="1:25" ht="15.75" customHeight="1" x14ac:dyDescent="0.25">
      <c r="A84" s="75"/>
      <c r="B84" s="89"/>
      <c r="C84" s="37"/>
      <c r="D84" s="37"/>
      <c r="E84" s="37"/>
      <c r="F84" s="37"/>
      <c r="G84" s="37"/>
      <c r="H84" s="37"/>
      <c r="I84" s="37"/>
      <c r="J84" s="37"/>
      <c r="K84" s="37"/>
      <c r="L84" s="37"/>
      <c r="M84" s="37"/>
      <c r="N84" s="37"/>
      <c r="O84" s="37"/>
      <c r="P84" s="37"/>
      <c r="Q84" s="37"/>
      <c r="R84" s="37"/>
      <c r="S84" s="37"/>
      <c r="T84" s="37"/>
      <c r="U84" s="37"/>
      <c r="V84" s="37"/>
      <c r="W84" s="37"/>
      <c r="X84" s="37"/>
      <c r="Y84" s="37"/>
    </row>
    <row r="85" spans="1:25" ht="15.75" customHeight="1" x14ac:dyDescent="0.25">
      <c r="A85" s="75"/>
      <c r="B85" s="89"/>
      <c r="C85" s="37"/>
      <c r="D85" s="37"/>
      <c r="E85" s="37"/>
      <c r="F85" s="37"/>
      <c r="G85" s="37"/>
      <c r="H85" s="37"/>
      <c r="I85" s="37"/>
      <c r="J85" s="37"/>
      <c r="K85" s="37"/>
      <c r="L85" s="37"/>
      <c r="M85" s="37"/>
      <c r="N85" s="37"/>
      <c r="O85" s="37"/>
      <c r="P85" s="37"/>
      <c r="Q85" s="37"/>
      <c r="R85" s="37"/>
      <c r="S85" s="37"/>
      <c r="T85" s="37"/>
      <c r="U85" s="37"/>
      <c r="V85" s="37"/>
      <c r="W85" s="37"/>
      <c r="X85" s="37"/>
      <c r="Y85" s="37"/>
    </row>
    <row r="86" spans="1:25" ht="15.75" customHeight="1" x14ac:dyDescent="0.25">
      <c r="A86" s="75"/>
      <c r="B86" s="89"/>
      <c r="C86" s="37"/>
      <c r="D86" s="37"/>
      <c r="E86" s="37"/>
      <c r="F86" s="37"/>
      <c r="G86" s="37"/>
      <c r="H86" s="37"/>
      <c r="I86" s="37"/>
      <c r="J86" s="37"/>
      <c r="K86" s="37"/>
      <c r="L86" s="37"/>
      <c r="M86" s="37"/>
      <c r="N86" s="37"/>
      <c r="O86" s="37"/>
      <c r="P86" s="37"/>
      <c r="Q86" s="37"/>
      <c r="R86" s="37"/>
      <c r="S86" s="37"/>
      <c r="T86" s="37"/>
      <c r="U86" s="37"/>
      <c r="V86" s="37"/>
      <c r="W86" s="37"/>
      <c r="X86" s="37"/>
      <c r="Y86" s="37"/>
    </row>
    <row r="87" spans="1:25" ht="15.75" customHeight="1" x14ac:dyDescent="0.25">
      <c r="A87" s="75"/>
      <c r="B87" s="89"/>
      <c r="C87" s="37"/>
      <c r="D87" s="37"/>
      <c r="E87" s="37"/>
      <c r="F87" s="37"/>
      <c r="G87" s="37"/>
      <c r="H87" s="37"/>
      <c r="I87" s="37"/>
      <c r="J87" s="37"/>
      <c r="K87" s="37"/>
      <c r="L87" s="37"/>
      <c r="M87" s="37"/>
      <c r="N87" s="37"/>
      <c r="O87" s="37"/>
      <c r="P87" s="37"/>
      <c r="Q87" s="37"/>
      <c r="R87" s="37"/>
      <c r="S87" s="37"/>
      <c r="T87" s="37"/>
      <c r="U87" s="37"/>
      <c r="V87" s="37"/>
      <c r="W87" s="37"/>
      <c r="X87" s="37"/>
      <c r="Y87" s="37"/>
    </row>
    <row r="88" spans="1:25" ht="15.75" customHeight="1" x14ac:dyDescent="0.25">
      <c r="A88" s="75"/>
      <c r="B88" s="89"/>
      <c r="C88" s="37"/>
      <c r="D88" s="37"/>
      <c r="E88" s="37"/>
      <c r="F88" s="37"/>
      <c r="G88" s="37"/>
      <c r="H88" s="37"/>
      <c r="I88" s="37"/>
      <c r="J88" s="37"/>
      <c r="K88" s="37"/>
      <c r="L88" s="37"/>
      <c r="M88" s="37"/>
      <c r="N88" s="37"/>
      <c r="O88" s="37"/>
      <c r="P88" s="37"/>
      <c r="Q88" s="37"/>
      <c r="R88" s="37"/>
      <c r="S88" s="37"/>
      <c r="T88" s="37"/>
      <c r="U88" s="37"/>
      <c r="V88" s="37"/>
      <c r="W88" s="37"/>
      <c r="X88" s="37"/>
      <c r="Y88" s="37"/>
    </row>
    <row r="89" spans="1:25" ht="15.75" customHeight="1" x14ac:dyDescent="0.25">
      <c r="A89" s="75"/>
      <c r="B89" s="89"/>
      <c r="C89" s="37"/>
      <c r="D89" s="37"/>
      <c r="E89" s="37"/>
      <c r="F89" s="37"/>
      <c r="G89" s="37"/>
      <c r="H89" s="37"/>
      <c r="I89" s="37"/>
      <c r="J89" s="37"/>
      <c r="K89" s="37"/>
      <c r="L89" s="37"/>
      <c r="M89" s="37"/>
      <c r="N89" s="37"/>
      <c r="O89" s="37"/>
      <c r="P89" s="37"/>
      <c r="Q89" s="37"/>
      <c r="R89" s="37"/>
      <c r="S89" s="37"/>
      <c r="T89" s="37"/>
      <c r="U89" s="37"/>
      <c r="V89" s="37"/>
      <c r="W89" s="37"/>
      <c r="X89" s="37"/>
      <c r="Y89" s="37"/>
    </row>
    <row r="90" spans="1:25" ht="15.75" customHeight="1" x14ac:dyDescent="0.25">
      <c r="A90" s="75"/>
      <c r="B90" s="89"/>
      <c r="C90" s="37"/>
      <c r="D90" s="37"/>
      <c r="E90" s="37"/>
      <c r="F90" s="37"/>
      <c r="G90" s="37"/>
      <c r="H90" s="37"/>
      <c r="I90" s="37"/>
      <c r="J90" s="37"/>
      <c r="K90" s="37"/>
      <c r="L90" s="37"/>
      <c r="M90" s="37"/>
      <c r="N90" s="37"/>
      <c r="O90" s="37"/>
      <c r="P90" s="37"/>
      <c r="Q90" s="37"/>
      <c r="R90" s="37"/>
      <c r="S90" s="37"/>
      <c r="T90" s="37"/>
      <c r="U90" s="37"/>
      <c r="V90" s="37"/>
      <c r="W90" s="37"/>
      <c r="X90" s="37"/>
      <c r="Y90" s="37"/>
    </row>
    <row r="91" spans="1:25" ht="15.75" customHeight="1" x14ac:dyDescent="0.25">
      <c r="A91" s="75"/>
      <c r="B91" s="89"/>
      <c r="C91" s="37"/>
      <c r="D91" s="37"/>
      <c r="E91" s="37"/>
      <c r="F91" s="37"/>
      <c r="G91" s="37"/>
      <c r="H91" s="37"/>
      <c r="I91" s="37"/>
      <c r="J91" s="37"/>
      <c r="K91" s="37"/>
      <c r="L91" s="37"/>
      <c r="M91" s="37"/>
      <c r="N91" s="37"/>
      <c r="O91" s="37"/>
      <c r="P91" s="37"/>
      <c r="Q91" s="37"/>
      <c r="R91" s="37"/>
      <c r="S91" s="37"/>
      <c r="T91" s="37"/>
      <c r="U91" s="37"/>
      <c r="V91" s="37"/>
      <c r="W91" s="37"/>
      <c r="X91" s="37"/>
      <c r="Y91" s="37"/>
    </row>
    <row r="92" spans="1:25" ht="15.75" customHeight="1" x14ac:dyDescent="0.25">
      <c r="A92" s="75"/>
      <c r="B92" s="89"/>
      <c r="C92" s="37"/>
      <c r="D92" s="37"/>
      <c r="E92" s="37"/>
      <c r="F92" s="37"/>
      <c r="G92" s="37"/>
      <c r="H92" s="37"/>
      <c r="I92" s="37"/>
      <c r="J92" s="37"/>
      <c r="K92" s="37"/>
      <c r="L92" s="37"/>
      <c r="M92" s="37"/>
      <c r="N92" s="37"/>
      <c r="O92" s="37"/>
      <c r="P92" s="37"/>
      <c r="Q92" s="37"/>
      <c r="R92" s="37"/>
      <c r="S92" s="37"/>
      <c r="T92" s="37"/>
      <c r="U92" s="37"/>
      <c r="V92" s="37"/>
      <c r="W92" s="37"/>
      <c r="X92" s="37"/>
      <c r="Y92" s="37"/>
    </row>
    <row r="93" spans="1:25" ht="15.75" customHeight="1" x14ac:dyDescent="0.25">
      <c r="A93" s="75"/>
      <c r="B93" s="89"/>
      <c r="C93" s="37"/>
      <c r="D93" s="37"/>
      <c r="E93" s="37"/>
      <c r="F93" s="37"/>
      <c r="G93" s="37"/>
      <c r="H93" s="37"/>
      <c r="I93" s="37"/>
      <c r="J93" s="37"/>
      <c r="K93" s="37"/>
      <c r="L93" s="37"/>
      <c r="M93" s="37"/>
      <c r="N93" s="37"/>
      <c r="O93" s="37"/>
      <c r="P93" s="37"/>
      <c r="Q93" s="37"/>
      <c r="R93" s="37"/>
      <c r="S93" s="37"/>
      <c r="T93" s="37"/>
      <c r="U93" s="37"/>
      <c r="V93" s="37"/>
      <c r="W93" s="37"/>
      <c r="X93" s="37"/>
      <c r="Y93" s="37"/>
    </row>
    <row r="94" spans="1:25" ht="15.75" customHeight="1" x14ac:dyDescent="0.25">
      <c r="A94" s="75"/>
      <c r="B94" s="89"/>
      <c r="C94" s="37"/>
      <c r="D94" s="37"/>
      <c r="E94" s="37"/>
      <c r="F94" s="37"/>
      <c r="G94" s="37"/>
      <c r="H94" s="37"/>
      <c r="I94" s="37"/>
      <c r="J94" s="37"/>
      <c r="K94" s="37"/>
      <c r="L94" s="37"/>
      <c r="M94" s="37"/>
      <c r="N94" s="37"/>
      <c r="O94" s="37"/>
      <c r="P94" s="37"/>
      <c r="Q94" s="37"/>
      <c r="R94" s="37"/>
      <c r="S94" s="37"/>
      <c r="T94" s="37"/>
      <c r="U94" s="37"/>
      <c r="V94" s="37"/>
      <c r="W94" s="37"/>
      <c r="X94" s="37"/>
      <c r="Y94" s="37"/>
    </row>
    <row r="95" spans="1:25" ht="15.75" customHeight="1" x14ac:dyDescent="0.25">
      <c r="A95" s="75"/>
      <c r="B95" s="89"/>
      <c r="C95" s="37"/>
      <c r="D95" s="37"/>
      <c r="E95" s="37"/>
      <c r="F95" s="37"/>
      <c r="G95" s="37"/>
      <c r="H95" s="37"/>
      <c r="I95" s="37"/>
      <c r="J95" s="37"/>
      <c r="K95" s="37"/>
      <c r="L95" s="37"/>
      <c r="M95" s="37"/>
      <c r="N95" s="37"/>
      <c r="O95" s="37"/>
      <c r="P95" s="37"/>
      <c r="Q95" s="37"/>
      <c r="R95" s="37"/>
      <c r="S95" s="37"/>
      <c r="T95" s="37"/>
      <c r="U95" s="37"/>
      <c r="V95" s="37"/>
      <c r="W95" s="37"/>
      <c r="X95" s="37"/>
      <c r="Y95" s="37"/>
    </row>
    <row r="96" spans="1:25" ht="15.75" customHeight="1" x14ac:dyDescent="0.25">
      <c r="A96" s="75"/>
      <c r="B96" s="89"/>
      <c r="C96" s="37"/>
      <c r="D96" s="37"/>
      <c r="E96" s="37"/>
      <c r="F96" s="37"/>
      <c r="G96" s="37"/>
      <c r="H96" s="37"/>
      <c r="I96" s="37"/>
      <c r="J96" s="37"/>
      <c r="K96" s="37"/>
      <c r="L96" s="37"/>
      <c r="M96" s="37"/>
      <c r="N96" s="37"/>
      <c r="O96" s="37"/>
      <c r="P96" s="37"/>
      <c r="Q96" s="37"/>
      <c r="R96" s="37"/>
      <c r="S96" s="37"/>
      <c r="T96" s="37"/>
      <c r="U96" s="37"/>
      <c r="V96" s="37"/>
      <c r="W96" s="37"/>
      <c r="X96" s="37"/>
      <c r="Y96" s="37"/>
    </row>
    <row r="97" spans="1:25" ht="15.75" customHeight="1" x14ac:dyDescent="0.25">
      <c r="A97" s="75"/>
      <c r="B97" s="89"/>
      <c r="C97" s="37"/>
      <c r="D97" s="37"/>
      <c r="E97" s="37"/>
      <c r="F97" s="37"/>
      <c r="G97" s="37"/>
      <c r="H97" s="37"/>
      <c r="I97" s="37"/>
      <c r="J97" s="37"/>
      <c r="K97" s="37"/>
      <c r="L97" s="37"/>
      <c r="M97" s="37"/>
      <c r="N97" s="37"/>
      <c r="O97" s="37"/>
      <c r="P97" s="37"/>
      <c r="Q97" s="37"/>
      <c r="R97" s="37"/>
      <c r="S97" s="37"/>
      <c r="T97" s="37"/>
      <c r="U97" s="37"/>
      <c r="V97" s="37"/>
      <c r="W97" s="37"/>
      <c r="X97" s="37"/>
      <c r="Y97" s="37"/>
    </row>
    <row r="98" spans="1:25" ht="15.75" customHeight="1" x14ac:dyDescent="0.25">
      <c r="A98" s="75"/>
      <c r="B98" s="89"/>
      <c r="C98" s="37"/>
      <c r="D98" s="37"/>
      <c r="E98" s="37"/>
      <c r="F98" s="37"/>
      <c r="G98" s="37"/>
      <c r="H98" s="37"/>
      <c r="I98" s="37"/>
      <c r="J98" s="37"/>
      <c r="K98" s="37"/>
      <c r="L98" s="37"/>
      <c r="M98" s="37"/>
      <c r="N98" s="37"/>
      <c r="O98" s="37"/>
      <c r="P98" s="37"/>
      <c r="Q98" s="37"/>
      <c r="R98" s="37"/>
      <c r="S98" s="37"/>
      <c r="T98" s="37"/>
      <c r="U98" s="37"/>
      <c r="V98" s="37"/>
      <c r="W98" s="37"/>
      <c r="X98" s="37"/>
      <c r="Y98" s="37"/>
    </row>
    <row r="99" spans="1:25" ht="15.75" customHeight="1" x14ac:dyDescent="0.25">
      <c r="A99" s="75"/>
      <c r="B99" s="89"/>
      <c r="C99" s="37"/>
      <c r="D99" s="37"/>
      <c r="E99" s="37"/>
      <c r="F99" s="37"/>
      <c r="G99" s="37"/>
      <c r="H99" s="37"/>
      <c r="I99" s="37"/>
      <c r="J99" s="37"/>
      <c r="K99" s="37"/>
      <c r="L99" s="37"/>
      <c r="M99" s="37"/>
      <c r="N99" s="37"/>
      <c r="O99" s="37"/>
      <c r="P99" s="37"/>
      <c r="Q99" s="37"/>
      <c r="R99" s="37"/>
      <c r="S99" s="37"/>
      <c r="T99" s="37"/>
      <c r="U99" s="37"/>
      <c r="V99" s="37"/>
      <c r="W99" s="37"/>
      <c r="X99" s="37"/>
      <c r="Y99" s="37"/>
    </row>
    <row r="100" spans="1:25" ht="15.75" customHeight="1" x14ac:dyDescent="0.25">
      <c r="A100" s="75"/>
      <c r="B100" s="89"/>
      <c r="C100" s="37"/>
      <c r="D100" s="37"/>
      <c r="E100" s="37"/>
      <c r="F100" s="37"/>
      <c r="G100" s="37"/>
      <c r="H100" s="37"/>
      <c r="I100" s="37"/>
      <c r="J100" s="37"/>
      <c r="K100" s="37"/>
      <c r="L100" s="37"/>
      <c r="M100" s="37"/>
      <c r="N100" s="37"/>
      <c r="O100" s="37"/>
      <c r="P100" s="37"/>
      <c r="Q100" s="37"/>
      <c r="R100" s="37"/>
      <c r="S100" s="37"/>
      <c r="T100" s="37"/>
      <c r="U100" s="37"/>
      <c r="V100" s="37"/>
      <c r="W100" s="37"/>
      <c r="X100" s="37"/>
      <c r="Y100" s="37"/>
    </row>
    <row r="101" spans="1:25" ht="15.75" customHeight="1" x14ac:dyDescent="0.25">
      <c r="A101" s="75"/>
      <c r="B101" s="89"/>
      <c r="C101" s="37"/>
      <c r="D101" s="37"/>
      <c r="E101" s="37"/>
      <c r="F101" s="37"/>
      <c r="G101" s="37"/>
      <c r="H101" s="37"/>
      <c r="I101" s="37"/>
      <c r="J101" s="37"/>
      <c r="K101" s="37"/>
      <c r="L101" s="37"/>
      <c r="M101" s="37"/>
      <c r="N101" s="37"/>
      <c r="O101" s="37"/>
      <c r="P101" s="37"/>
      <c r="Q101" s="37"/>
      <c r="R101" s="37"/>
      <c r="S101" s="37"/>
      <c r="T101" s="37"/>
      <c r="U101" s="37"/>
      <c r="V101" s="37"/>
      <c r="W101" s="37"/>
      <c r="X101" s="37"/>
      <c r="Y101" s="37"/>
    </row>
    <row r="102" spans="1:25" ht="15.75" customHeight="1" x14ac:dyDescent="0.25">
      <c r="A102" s="75"/>
      <c r="B102" s="89"/>
      <c r="C102" s="37"/>
      <c r="D102" s="37"/>
      <c r="E102" s="37"/>
      <c r="F102" s="37"/>
      <c r="G102" s="37"/>
      <c r="H102" s="37"/>
      <c r="I102" s="37"/>
      <c r="J102" s="37"/>
      <c r="K102" s="37"/>
      <c r="L102" s="37"/>
      <c r="M102" s="37"/>
      <c r="N102" s="37"/>
      <c r="O102" s="37"/>
      <c r="P102" s="37"/>
      <c r="Q102" s="37"/>
      <c r="R102" s="37"/>
      <c r="S102" s="37"/>
      <c r="T102" s="37"/>
      <c r="U102" s="37"/>
      <c r="V102" s="37"/>
      <c r="W102" s="37"/>
      <c r="X102" s="37"/>
      <c r="Y102" s="37"/>
    </row>
    <row r="103" spans="1:25" ht="15.75" customHeight="1" x14ac:dyDescent="0.25">
      <c r="A103" s="75"/>
      <c r="B103" s="89"/>
      <c r="C103" s="37"/>
      <c r="D103" s="37"/>
      <c r="E103" s="37"/>
      <c r="F103" s="37"/>
      <c r="G103" s="37"/>
      <c r="H103" s="37"/>
      <c r="I103" s="37"/>
      <c r="J103" s="37"/>
      <c r="K103" s="37"/>
      <c r="L103" s="37"/>
      <c r="M103" s="37"/>
      <c r="N103" s="37"/>
      <c r="O103" s="37"/>
      <c r="P103" s="37"/>
      <c r="Q103" s="37"/>
      <c r="R103" s="37"/>
      <c r="S103" s="37"/>
      <c r="T103" s="37"/>
      <c r="U103" s="37"/>
      <c r="V103" s="37"/>
      <c r="W103" s="37"/>
      <c r="X103" s="37"/>
      <c r="Y103" s="37"/>
    </row>
    <row r="104" spans="1:25" ht="15.75" customHeight="1" x14ac:dyDescent="0.25">
      <c r="A104" s="75"/>
      <c r="B104" s="89"/>
      <c r="C104" s="37"/>
      <c r="D104" s="37"/>
      <c r="E104" s="37"/>
      <c r="F104" s="37"/>
      <c r="G104" s="37"/>
      <c r="H104" s="37"/>
      <c r="I104" s="37"/>
      <c r="J104" s="37"/>
      <c r="K104" s="37"/>
      <c r="L104" s="37"/>
      <c r="M104" s="37"/>
      <c r="N104" s="37"/>
      <c r="O104" s="37"/>
      <c r="P104" s="37"/>
      <c r="Q104" s="37"/>
      <c r="R104" s="37"/>
      <c r="S104" s="37"/>
      <c r="T104" s="37"/>
      <c r="U104" s="37"/>
      <c r="V104" s="37"/>
      <c r="W104" s="37"/>
      <c r="X104" s="37"/>
      <c r="Y104" s="37"/>
    </row>
    <row r="105" spans="1:25" ht="15.75" customHeight="1" x14ac:dyDescent="0.25">
      <c r="A105" s="75"/>
      <c r="B105" s="89"/>
      <c r="C105" s="37"/>
      <c r="D105" s="37"/>
      <c r="E105" s="37"/>
      <c r="F105" s="37"/>
      <c r="G105" s="37"/>
      <c r="H105" s="37"/>
      <c r="I105" s="37"/>
      <c r="J105" s="37"/>
      <c r="K105" s="37"/>
      <c r="L105" s="37"/>
      <c r="M105" s="37"/>
      <c r="N105" s="37"/>
      <c r="O105" s="37"/>
      <c r="P105" s="37"/>
      <c r="Q105" s="37"/>
      <c r="R105" s="37"/>
      <c r="S105" s="37"/>
      <c r="T105" s="37"/>
      <c r="U105" s="37"/>
      <c r="V105" s="37"/>
      <c r="W105" s="37"/>
      <c r="X105" s="37"/>
      <c r="Y105" s="37"/>
    </row>
    <row r="106" spans="1:25" ht="15.75" customHeight="1" x14ac:dyDescent="0.25">
      <c r="A106" s="75"/>
      <c r="B106" s="89"/>
      <c r="C106" s="37"/>
      <c r="D106" s="37"/>
      <c r="E106" s="37"/>
      <c r="F106" s="37"/>
      <c r="G106" s="37"/>
      <c r="H106" s="37"/>
      <c r="I106" s="37"/>
      <c r="J106" s="37"/>
      <c r="K106" s="37"/>
      <c r="L106" s="37"/>
      <c r="M106" s="37"/>
      <c r="N106" s="37"/>
      <c r="O106" s="37"/>
      <c r="P106" s="37"/>
      <c r="Q106" s="37"/>
      <c r="R106" s="37"/>
      <c r="S106" s="37"/>
      <c r="T106" s="37"/>
      <c r="U106" s="37"/>
      <c r="V106" s="37"/>
      <c r="W106" s="37"/>
      <c r="X106" s="37"/>
      <c r="Y106" s="37"/>
    </row>
    <row r="107" spans="1:25" ht="15.75" customHeight="1" x14ac:dyDescent="0.25">
      <c r="A107" s="75"/>
      <c r="B107" s="89"/>
      <c r="C107" s="37"/>
      <c r="D107" s="37"/>
      <c r="E107" s="37"/>
      <c r="F107" s="37"/>
      <c r="G107" s="37"/>
      <c r="H107" s="37"/>
      <c r="I107" s="37"/>
      <c r="J107" s="37"/>
      <c r="K107" s="37"/>
      <c r="L107" s="37"/>
      <c r="M107" s="37"/>
      <c r="N107" s="37"/>
      <c r="O107" s="37"/>
      <c r="P107" s="37"/>
      <c r="Q107" s="37"/>
      <c r="R107" s="37"/>
      <c r="S107" s="37"/>
      <c r="T107" s="37"/>
      <c r="U107" s="37"/>
      <c r="V107" s="37"/>
      <c r="W107" s="37"/>
      <c r="X107" s="37"/>
      <c r="Y107" s="37"/>
    </row>
    <row r="108" spans="1:25" ht="15.75" customHeight="1" x14ac:dyDescent="0.25">
      <c r="A108" s="75"/>
      <c r="B108" s="89"/>
      <c r="C108" s="37"/>
      <c r="D108" s="37"/>
      <c r="E108" s="37"/>
      <c r="F108" s="37"/>
      <c r="G108" s="37"/>
      <c r="H108" s="37"/>
      <c r="I108" s="37"/>
      <c r="J108" s="37"/>
      <c r="K108" s="37"/>
      <c r="L108" s="37"/>
      <c r="M108" s="37"/>
      <c r="N108" s="37"/>
      <c r="O108" s="37"/>
      <c r="P108" s="37"/>
      <c r="Q108" s="37"/>
      <c r="R108" s="37"/>
      <c r="S108" s="37"/>
      <c r="T108" s="37"/>
      <c r="U108" s="37"/>
      <c r="V108" s="37"/>
      <c r="W108" s="37"/>
      <c r="X108" s="37"/>
      <c r="Y108" s="37"/>
    </row>
    <row r="109" spans="1:25" ht="15.75" customHeight="1" x14ac:dyDescent="0.25">
      <c r="A109" s="75"/>
      <c r="B109" s="89"/>
      <c r="C109" s="37"/>
      <c r="D109" s="37"/>
      <c r="E109" s="37"/>
      <c r="F109" s="37"/>
      <c r="G109" s="37"/>
      <c r="H109" s="37"/>
      <c r="I109" s="37"/>
      <c r="J109" s="37"/>
      <c r="K109" s="37"/>
      <c r="L109" s="37"/>
      <c r="M109" s="37"/>
      <c r="N109" s="37"/>
      <c r="O109" s="37"/>
      <c r="P109" s="37"/>
      <c r="Q109" s="37"/>
      <c r="R109" s="37"/>
      <c r="S109" s="37"/>
      <c r="T109" s="37"/>
      <c r="U109" s="37"/>
      <c r="V109" s="37"/>
      <c r="W109" s="37"/>
      <c r="X109" s="37"/>
      <c r="Y109" s="37"/>
    </row>
    <row r="110" spans="1:25" ht="15.75" customHeight="1" x14ac:dyDescent="0.25">
      <c r="A110" s="75"/>
      <c r="B110" s="89"/>
      <c r="C110" s="37"/>
      <c r="D110" s="37"/>
      <c r="E110" s="37"/>
      <c r="F110" s="37"/>
      <c r="G110" s="37"/>
      <c r="H110" s="37"/>
      <c r="I110" s="37"/>
      <c r="J110" s="37"/>
      <c r="K110" s="37"/>
      <c r="L110" s="37"/>
      <c r="M110" s="37"/>
      <c r="N110" s="37"/>
      <c r="O110" s="37"/>
      <c r="P110" s="37"/>
      <c r="Q110" s="37"/>
      <c r="R110" s="37"/>
      <c r="S110" s="37"/>
      <c r="T110" s="37"/>
      <c r="U110" s="37"/>
      <c r="V110" s="37"/>
      <c r="W110" s="37"/>
      <c r="X110" s="37"/>
      <c r="Y110" s="37"/>
    </row>
    <row r="111" spans="1:25" ht="15.75" customHeight="1" x14ac:dyDescent="0.25">
      <c r="A111" s="75"/>
      <c r="B111" s="89"/>
      <c r="C111" s="37"/>
      <c r="D111" s="37"/>
      <c r="E111" s="37"/>
      <c r="F111" s="37"/>
      <c r="G111" s="37"/>
      <c r="H111" s="37"/>
      <c r="I111" s="37"/>
      <c r="J111" s="37"/>
      <c r="K111" s="37"/>
      <c r="L111" s="37"/>
      <c r="M111" s="37"/>
      <c r="N111" s="37"/>
      <c r="O111" s="37"/>
      <c r="P111" s="37"/>
      <c r="Q111" s="37"/>
      <c r="R111" s="37"/>
      <c r="S111" s="37"/>
      <c r="T111" s="37"/>
      <c r="U111" s="37"/>
      <c r="V111" s="37"/>
      <c r="W111" s="37"/>
      <c r="X111" s="37"/>
      <c r="Y111" s="37"/>
    </row>
    <row r="112" spans="1:25" ht="15.75" customHeight="1" x14ac:dyDescent="0.25">
      <c r="A112" s="75"/>
      <c r="B112" s="89"/>
      <c r="C112" s="37"/>
      <c r="D112" s="37"/>
      <c r="E112" s="37"/>
      <c r="F112" s="37"/>
      <c r="G112" s="37"/>
      <c r="H112" s="37"/>
      <c r="I112" s="37"/>
      <c r="J112" s="37"/>
      <c r="K112" s="37"/>
      <c r="L112" s="37"/>
      <c r="M112" s="37"/>
      <c r="N112" s="37"/>
      <c r="O112" s="37"/>
      <c r="P112" s="37"/>
      <c r="Q112" s="37"/>
      <c r="R112" s="37"/>
      <c r="S112" s="37"/>
      <c r="T112" s="37"/>
      <c r="U112" s="37"/>
      <c r="V112" s="37"/>
      <c r="W112" s="37"/>
      <c r="X112" s="37"/>
      <c r="Y112" s="37"/>
    </row>
    <row r="113" spans="1:25" ht="15.75" customHeight="1" x14ac:dyDescent="0.25">
      <c r="A113" s="75"/>
      <c r="B113" s="89"/>
      <c r="C113" s="37"/>
      <c r="D113" s="37"/>
      <c r="E113" s="37"/>
      <c r="F113" s="37"/>
      <c r="G113" s="37"/>
      <c r="H113" s="37"/>
      <c r="I113" s="37"/>
      <c r="J113" s="37"/>
      <c r="K113" s="37"/>
      <c r="L113" s="37"/>
      <c r="M113" s="37"/>
      <c r="N113" s="37"/>
      <c r="O113" s="37"/>
      <c r="P113" s="37"/>
      <c r="Q113" s="37"/>
      <c r="R113" s="37"/>
      <c r="S113" s="37"/>
      <c r="T113" s="37"/>
      <c r="U113" s="37"/>
      <c r="V113" s="37"/>
      <c r="W113" s="37"/>
      <c r="X113" s="37"/>
      <c r="Y113" s="37"/>
    </row>
    <row r="114" spans="1:25" ht="15.75" customHeight="1" x14ac:dyDescent="0.25">
      <c r="A114" s="75"/>
      <c r="B114" s="89"/>
      <c r="C114" s="37"/>
      <c r="D114" s="37"/>
      <c r="E114" s="37"/>
      <c r="F114" s="37"/>
      <c r="G114" s="37"/>
      <c r="H114" s="37"/>
      <c r="I114" s="37"/>
      <c r="J114" s="37"/>
      <c r="K114" s="37"/>
      <c r="L114" s="37"/>
      <c r="M114" s="37"/>
      <c r="N114" s="37"/>
      <c r="O114" s="37"/>
      <c r="P114" s="37"/>
      <c r="Q114" s="37"/>
      <c r="R114" s="37"/>
      <c r="S114" s="37"/>
      <c r="T114" s="37"/>
      <c r="U114" s="37"/>
      <c r="V114" s="37"/>
      <c r="W114" s="37"/>
      <c r="X114" s="37"/>
      <c r="Y114" s="37"/>
    </row>
    <row r="115" spans="1:25" ht="15.75" customHeight="1" x14ac:dyDescent="0.25">
      <c r="A115" s="75"/>
      <c r="B115" s="89"/>
      <c r="C115" s="37"/>
      <c r="D115" s="37"/>
      <c r="E115" s="37"/>
      <c r="F115" s="37"/>
      <c r="G115" s="37"/>
      <c r="H115" s="37"/>
      <c r="I115" s="37"/>
      <c r="J115" s="37"/>
      <c r="K115" s="37"/>
      <c r="L115" s="37"/>
      <c r="M115" s="37"/>
      <c r="N115" s="37"/>
      <c r="O115" s="37"/>
      <c r="P115" s="37"/>
      <c r="Q115" s="37"/>
      <c r="R115" s="37"/>
      <c r="S115" s="37"/>
      <c r="T115" s="37"/>
      <c r="U115" s="37"/>
      <c r="V115" s="37"/>
      <c r="W115" s="37"/>
      <c r="X115" s="37"/>
      <c r="Y115" s="37"/>
    </row>
    <row r="116" spans="1:25" ht="15.75" customHeight="1" x14ac:dyDescent="0.25">
      <c r="A116" s="75"/>
      <c r="B116" s="89"/>
      <c r="C116" s="37"/>
      <c r="D116" s="37"/>
      <c r="E116" s="37"/>
      <c r="F116" s="37"/>
      <c r="G116" s="37"/>
      <c r="H116" s="37"/>
      <c r="I116" s="37"/>
      <c r="J116" s="37"/>
      <c r="K116" s="37"/>
      <c r="L116" s="37"/>
      <c r="M116" s="37"/>
      <c r="N116" s="37"/>
      <c r="O116" s="37"/>
      <c r="P116" s="37"/>
      <c r="Q116" s="37"/>
      <c r="R116" s="37"/>
      <c r="S116" s="37"/>
      <c r="T116" s="37"/>
      <c r="U116" s="37"/>
      <c r="V116" s="37"/>
      <c r="W116" s="37"/>
      <c r="X116" s="37"/>
      <c r="Y116" s="37"/>
    </row>
    <row r="117" spans="1:25" ht="15.75" customHeight="1" x14ac:dyDescent="0.25">
      <c r="A117" s="75"/>
      <c r="B117" s="89"/>
      <c r="C117" s="37"/>
      <c r="D117" s="37"/>
      <c r="E117" s="37"/>
      <c r="F117" s="37"/>
      <c r="G117" s="37"/>
      <c r="H117" s="37"/>
      <c r="I117" s="37"/>
      <c r="J117" s="37"/>
      <c r="K117" s="37"/>
      <c r="L117" s="37"/>
      <c r="M117" s="37"/>
      <c r="N117" s="37"/>
      <c r="O117" s="37"/>
      <c r="P117" s="37"/>
      <c r="Q117" s="37"/>
      <c r="R117" s="37"/>
      <c r="S117" s="37"/>
      <c r="T117" s="37"/>
      <c r="U117" s="37"/>
      <c r="V117" s="37"/>
      <c r="W117" s="37"/>
      <c r="X117" s="37"/>
      <c r="Y117" s="37"/>
    </row>
    <row r="118" spans="1:25" ht="15.75" customHeight="1" x14ac:dyDescent="0.25">
      <c r="A118" s="75"/>
      <c r="B118" s="89"/>
      <c r="C118" s="37"/>
      <c r="D118" s="37"/>
      <c r="E118" s="37"/>
      <c r="F118" s="37"/>
      <c r="G118" s="37"/>
      <c r="H118" s="37"/>
      <c r="I118" s="37"/>
      <c r="J118" s="37"/>
      <c r="K118" s="37"/>
      <c r="L118" s="37"/>
      <c r="M118" s="37"/>
      <c r="N118" s="37"/>
      <c r="O118" s="37"/>
      <c r="P118" s="37"/>
      <c r="Q118" s="37"/>
      <c r="R118" s="37"/>
      <c r="S118" s="37"/>
      <c r="T118" s="37"/>
      <c r="U118" s="37"/>
      <c r="V118" s="37"/>
      <c r="W118" s="37"/>
      <c r="X118" s="37"/>
      <c r="Y118" s="37"/>
    </row>
    <row r="119" spans="1:25" ht="15.75" customHeight="1" x14ac:dyDescent="0.25">
      <c r="A119" s="75"/>
      <c r="B119" s="89"/>
      <c r="C119" s="37"/>
      <c r="D119" s="37"/>
      <c r="E119" s="37"/>
      <c r="F119" s="37"/>
      <c r="G119" s="37"/>
      <c r="H119" s="37"/>
      <c r="I119" s="37"/>
      <c r="J119" s="37"/>
      <c r="K119" s="37"/>
      <c r="L119" s="37"/>
      <c r="M119" s="37"/>
      <c r="N119" s="37"/>
      <c r="O119" s="37"/>
      <c r="P119" s="37"/>
      <c r="Q119" s="37"/>
      <c r="R119" s="37"/>
      <c r="S119" s="37"/>
      <c r="T119" s="37"/>
      <c r="U119" s="37"/>
      <c r="V119" s="37"/>
      <c r="W119" s="37"/>
      <c r="X119" s="37"/>
      <c r="Y119" s="37"/>
    </row>
    <row r="120" spans="1:25" ht="15.75" customHeight="1" x14ac:dyDescent="0.25">
      <c r="A120" s="75"/>
      <c r="B120" s="89"/>
      <c r="C120" s="37"/>
      <c r="D120" s="37"/>
      <c r="E120" s="37"/>
      <c r="F120" s="37"/>
      <c r="G120" s="37"/>
      <c r="H120" s="37"/>
      <c r="I120" s="37"/>
      <c r="J120" s="37"/>
      <c r="K120" s="37"/>
      <c r="L120" s="37"/>
      <c r="M120" s="37"/>
      <c r="N120" s="37"/>
      <c r="O120" s="37"/>
      <c r="P120" s="37"/>
      <c r="Q120" s="37"/>
      <c r="R120" s="37"/>
      <c r="S120" s="37"/>
      <c r="T120" s="37"/>
      <c r="U120" s="37"/>
      <c r="V120" s="37"/>
      <c r="W120" s="37"/>
      <c r="X120" s="37"/>
      <c r="Y120" s="37"/>
    </row>
    <row r="121" spans="1:25" ht="15.75" customHeight="1" x14ac:dyDescent="0.25">
      <c r="A121" s="75"/>
      <c r="B121" s="89"/>
      <c r="C121" s="37"/>
      <c r="D121" s="37"/>
      <c r="E121" s="37"/>
      <c r="F121" s="37"/>
      <c r="G121" s="37"/>
      <c r="H121" s="37"/>
      <c r="I121" s="37"/>
      <c r="J121" s="37"/>
      <c r="K121" s="37"/>
      <c r="L121" s="37"/>
      <c r="M121" s="37"/>
      <c r="N121" s="37"/>
      <c r="O121" s="37"/>
      <c r="P121" s="37"/>
      <c r="Q121" s="37"/>
      <c r="R121" s="37"/>
      <c r="S121" s="37"/>
      <c r="T121" s="37"/>
      <c r="U121" s="37"/>
      <c r="V121" s="37"/>
      <c r="W121" s="37"/>
      <c r="X121" s="37"/>
      <c r="Y121" s="37"/>
    </row>
    <row r="122" spans="1:25" ht="15.75" customHeight="1" x14ac:dyDescent="0.25">
      <c r="A122" s="75"/>
      <c r="B122" s="89"/>
      <c r="C122" s="37"/>
      <c r="D122" s="37"/>
      <c r="E122" s="37"/>
      <c r="F122" s="37"/>
      <c r="G122" s="37"/>
      <c r="H122" s="37"/>
      <c r="I122" s="37"/>
      <c r="J122" s="37"/>
      <c r="K122" s="37"/>
      <c r="L122" s="37"/>
      <c r="M122" s="37"/>
      <c r="N122" s="37"/>
      <c r="O122" s="37"/>
      <c r="P122" s="37"/>
      <c r="Q122" s="37"/>
      <c r="R122" s="37"/>
      <c r="S122" s="37"/>
      <c r="T122" s="37"/>
      <c r="U122" s="37"/>
      <c r="V122" s="37"/>
      <c r="W122" s="37"/>
      <c r="X122" s="37"/>
      <c r="Y122" s="37"/>
    </row>
    <row r="123" spans="1:25" ht="15.75" customHeight="1" x14ac:dyDescent="0.25">
      <c r="A123" s="75"/>
      <c r="B123" s="89"/>
      <c r="C123" s="37"/>
      <c r="D123" s="37"/>
      <c r="E123" s="37"/>
      <c r="F123" s="37"/>
      <c r="G123" s="37"/>
      <c r="H123" s="37"/>
      <c r="I123" s="37"/>
      <c r="J123" s="37"/>
      <c r="K123" s="37"/>
      <c r="L123" s="37"/>
      <c r="M123" s="37"/>
      <c r="N123" s="37"/>
      <c r="O123" s="37"/>
      <c r="P123" s="37"/>
      <c r="Q123" s="37"/>
      <c r="R123" s="37"/>
      <c r="S123" s="37"/>
      <c r="T123" s="37"/>
      <c r="U123" s="37"/>
      <c r="V123" s="37"/>
      <c r="W123" s="37"/>
      <c r="X123" s="37"/>
      <c r="Y123" s="37"/>
    </row>
    <row r="124" spans="1:25" ht="15.75" customHeight="1" x14ac:dyDescent="0.25">
      <c r="A124" s="75"/>
      <c r="B124" s="89"/>
      <c r="C124" s="37"/>
      <c r="D124" s="37"/>
      <c r="E124" s="37"/>
      <c r="F124" s="37"/>
      <c r="G124" s="37"/>
      <c r="H124" s="37"/>
      <c r="I124" s="37"/>
      <c r="J124" s="37"/>
      <c r="K124" s="37"/>
      <c r="L124" s="37"/>
      <c r="M124" s="37"/>
      <c r="N124" s="37"/>
      <c r="O124" s="37"/>
      <c r="P124" s="37"/>
      <c r="Q124" s="37"/>
      <c r="R124" s="37"/>
      <c r="S124" s="37"/>
      <c r="T124" s="37"/>
      <c r="U124" s="37"/>
      <c r="V124" s="37"/>
      <c r="W124" s="37"/>
      <c r="X124" s="37"/>
      <c r="Y124" s="37"/>
    </row>
    <row r="125" spans="1:25" ht="15.75" customHeight="1" x14ac:dyDescent="0.25">
      <c r="A125" s="75"/>
      <c r="B125" s="89"/>
      <c r="C125" s="37"/>
      <c r="D125" s="37"/>
      <c r="E125" s="37"/>
      <c r="F125" s="37"/>
      <c r="G125" s="37"/>
      <c r="H125" s="37"/>
      <c r="I125" s="37"/>
      <c r="J125" s="37"/>
      <c r="K125" s="37"/>
      <c r="L125" s="37"/>
      <c r="M125" s="37"/>
      <c r="N125" s="37"/>
      <c r="O125" s="37"/>
      <c r="P125" s="37"/>
      <c r="Q125" s="37"/>
      <c r="R125" s="37"/>
      <c r="S125" s="37"/>
      <c r="T125" s="37"/>
      <c r="U125" s="37"/>
      <c r="V125" s="37"/>
      <c r="W125" s="37"/>
      <c r="X125" s="37"/>
      <c r="Y125" s="37"/>
    </row>
    <row r="126" spans="1:25" ht="15.75" customHeight="1" x14ac:dyDescent="0.25">
      <c r="A126" s="75"/>
      <c r="B126" s="89"/>
      <c r="C126" s="37"/>
      <c r="D126" s="37"/>
      <c r="E126" s="37"/>
      <c r="F126" s="37"/>
      <c r="G126" s="37"/>
      <c r="H126" s="37"/>
      <c r="I126" s="37"/>
      <c r="J126" s="37"/>
      <c r="K126" s="37"/>
      <c r="L126" s="37"/>
      <c r="M126" s="37"/>
      <c r="N126" s="37"/>
      <c r="O126" s="37"/>
      <c r="P126" s="37"/>
      <c r="Q126" s="37"/>
      <c r="R126" s="37"/>
      <c r="S126" s="37"/>
      <c r="T126" s="37"/>
      <c r="U126" s="37"/>
      <c r="V126" s="37"/>
      <c r="W126" s="37"/>
      <c r="X126" s="37"/>
      <c r="Y126" s="37"/>
    </row>
    <row r="127" spans="1:25" ht="15.75" customHeight="1" x14ac:dyDescent="0.25">
      <c r="A127" s="75"/>
      <c r="B127" s="89"/>
      <c r="C127" s="37"/>
      <c r="D127" s="37"/>
      <c r="E127" s="37"/>
      <c r="F127" s="37"/>
      <c r="G127" s="37"/>
      <c r="H127" s="37"/>
      <c r="I127" s="37"/>
      <c r="J127" s="37"/>
      <c r="K127" s="37"/>
      <c r="L127" s="37"/>
      <c r="M127" s="37"/>
      <c r="N127" s="37"/>
      <c r="O127" s="37"/>
      <c r="P127" s="37"/>
      <c r="Q127" s="37"/>
      <c r="R127" s="37"/>
      <c r="S127" s="37"/>
      <c r="T127" s="37"/>
      <c r="U127" s="37"/>
      <c r="V127" s="37"/>
      <c r="W127" s="37"/>
      <c r="X127" s="37"/>
      <c r="Y127" s="37"/>
    </row>
    <row r="128" spans="1:25" ht="15.75" customHeight="1" x14ac:dyDescent="0.25">
      <c r="A128" s="75"/>
      <c r="B128" s="89"/>
      <c r="C128" s="37"/>
      <c r="D128" s="37"/>
      <c r="E128" s="37"/>
      <c r="F128" s="37"/>
      <c r="G128" s="37"/>
      <c r="H128" s="37"/>
      <c r="I128" s="37"/>
      <c r="J128" s="37"/>
      <c r="K128" s="37"/>
      <c r="L128" s="37"/>
      <c r="M128" s="37"/>
      <c r="N128" s="37"/>
      <c r="O128" s="37"/>
      <c r="P128" s="37"/>
      <c r="Q128" s="37"/>
      <c r="R128" s="37"/>
      <c r="S128" s="37"/>
      <c r="T128" s="37"/>
      <c r="U128" s="37"/>
      <c r="V128" s="37"/>
      <c r="W128" s="37"/>
      <c r="X128" s="37"/>
      <c r="Y128" s="37"/>
    </row>
    <row r="129" spans="1:25" ht="15.75" customHeight="1" x14ac:dyDescent="0.25">
      <c r="A129" s="75"/>
      <c r="B129" s="89"/>
      <c r="C129" s="37"/>
      <c r="D129" s="37"/>
      <c r="E129" s="37"/>
      <c r="F129" s="37"/>
      <c r="G129" s="37"/>
      <c r="H129" s="37"/>
      <c r="I129" s="37"/>
      <c r="J129" s="37"/>
      <c r="K129" s="37"/>
      <c r="L129" s="37"/>
      <c r="M129" s="37"/>
      <c r="N129" s="37"/>
      <c r="O129" s="37"/>
      <c r="P129" s="37"/>
      <c r="Q129" s="37"/>
      <c r="R129" s="37"/>
      <c r="S129" s="37"/>
      <c r="T129" s="37"/>
      <c r="U129" s="37"/>
      <c r="V129" s="37"/>
      <c r="W129" s="37"/>
      <c r="X129" s="37"/>
      <c r="Y129" s="37"/>
    </row>
    <row r="130" spans="1:25" ht="15.75" customHeight="1" x14ac:dyDescent="0.25">
      <c r="A130" s="75"/>
      <c r="B130" s="89"/>
      <c r="C130" s="37"/>
      <c r="D130" s="37"/>
      <c r="E130" s="37"/>
      <c r="F130" s="37"/>
      <c r="G130" s="37"/>
      <c r="H130" s="37"/>
      <c r="I130" s="37"/>
      <c r="J130" s="37"/>
      <c r="K130" s="37"/>
      <c r="L130" s="37"/>
      <c r="M130" s="37"/>
      <c r="N130" s="37"/>
      <c r="O130" s="37"/>
      <c r="P130" s="37"/>
      <c r="Q130" s="37"/>
      <c r="R130" s="37"/>
      <c r="S130" s="37"/>
      <c r="T130" s="37"/>
      <c r="U130" s="37"/>
      <c r="V130" s="37"/>
      <c r="W130" s="37"/>
      <c r="X130" s="37"/>
      <c r="Y130" s="37"/>
    </row>
    <row r="131" spans="1:25" ht="15.75" customHeight="1" x14ac:dyDescent="0.25">
      <c r="A131" s="75"/>
      <c r="B131" s="89"/>
      <c r="C131" s="37"/>
      <c r="D131" s="37"/>
      <c r="E131" s="37"/>
      <c r="F131" s="37"/>
      <c r="G131" s="37"/>
      <c r="H131" s="37"/>
      <c r="I131" s="37"/>
      <c r="J131" s="37"/>
      <c r="K131" s="37"/>
      <c r="L131" s="37"/>
      <c r="M131" s="37"/>
      <c r="N131" s="37"/>
      <c r="O131" s="37"/>
      <c r="P131" s="37"/>
      <c r="Q131" s="37"/>
      <c r="R131" s="37"/>
      <c r="S131" s="37"/>
      <c r="T131" s="37"/>
      <c r="U131" s="37"/>
      <c r="V131" s="37"/>
      <c r="W131" s="37"/>
      <c r="X131" s="37"/>
      <c r="Y131" s="37"/>
    </row>
    <row r="132" spans="1:25" ht="15.75" customHeight="1" x14ac:dyDescent="0.25">
      <c r="A132" s="75"/>
      <c r="B132" s="89"/>
      <c r="C132" s="37"/>
      <c r="D132" s="37"/>
      <c r="E132" s="37"/>
      <c r="F132" s="37"/>
      <c r="G132" s="37"/>
      <c r="H132" s="37"/>
      <c r="I132" s="37"/>
      <c r="J132" s="37"/>
      <c r="K132" s="37"/>
      <c r="L132" s="37"/>
      <c r="M132" s="37"/>
      <c r="N132" s="37"/>
      <c r="O132" s="37"/>
      <c r="P132" s="37"/>
      <c r="Q132" s="37"/>
      <c r="R132" s="37"/>
      <c r="S132" s="37"/>
      <c r="T132" s="37"/>
      <c r="U132" s="37"/>
      <c r="V132" s="37"/>
      <c r="W132" s="37"/>
      <c r="X132" s="37"/>
      <c r="Y132" s="37"/>
    </row>
    <row r="133" spans="1:25" ht="15.75" customHeight="1" x14ac:dyDescent="0.25">
      <c r="A133" s="75"/>
      <c r="B133" s="89"/>
      <c r="C133" s="37"/>
      <c r="D133" s="37"/>
      <c r="E133" s="37"/>
      <c r="F133" s="37"/>
      <c r="G133" s="37"/>
      <c r="H133" s="37"/>
      <c r="I133" s="37"/>
      <c r="J133" s="37"/>
      <c r="K133" s="37"/>
      <c r="L133" s="37"/>
      <c r="M133" s="37"/>
      <c r="N133" s="37"/>
      <c r="O133" s="37"/>
      <c r="P133" s="37"/>
      <c r="Q133" s="37"/>
      <c r="R133" s="37"/>
      <c r="S133" s="37"/>
      <c r="T133" s="37"/>
      <c r="U133" s="37"/>
      <c r="V133" s="37"/>
      <c r="W133" s="37"/>
      <c r="X133" s="37"/>
      <c r="Y133" s="37"/>
    </row>
    <row r="134" spans="1:25" ht="15.75" customHeight="1" x14ac:dyDescent="0.25">
      <c r="A134" s="75"/>
      <c r="B134" s="89"/>
      <c r="C134" s="37"/>
      <c r="D134" s="37"/>
      <c r="E134" s="37"/>
      <c r="F134" s="37"/>
      <c r="G134" s="37"/>
      <c r="H134" s="37"/>
      <c r="I134" s="37"/>
      <c r="J134" s="37"/>
      <c r="K134" s="37"/>
      <c r="L134" s="37"/>
      <c r="M134" s="37"/>
      <c r="N134" s="37"/>
      <c r="O134" s="37"/>
      <c r="P134" s="37"/>
      <c r="Q134" s="37"/>
      <c r="R134" s="37"/>
      <c r="S134" s="37"/>
      <c r="T134" s="37"/>
      <c r="U134" s="37"/>
      <c r="V134" s="37"/>
      <c r="W134" s="37"/>
      <c r="X134" s="37"/>
      <c r="Y134" s="37"/>
    </row>
    <row r="135" spans="1:25" ht="15.75" customHeight="1" x14ac:dyDescent="0.25">
      <c r="A135" s="75"/>
      <c r="B135" s="89"/>
      <c r="C135" s="37"/>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x14ac:dyDescent="0.25">
      <c r="A136" s="75"/>
      <c r="B136" s="89"/>
      <c r="C136" s="37"/>
      <c r="D136" s="37"/>
      <c r="E136" s="37"/>
      <c r="F136" s="37"/>
      <c r="G136" s="37"/>
      <c r="H136" s="37"/>
      <c r="I136" s="37"/>
      <c r="J136" s="37"/>
      <c r="K136" s="37"/>
      <c r="L136" s="37"/>
      <c r="M136" s="37"/>
      <c r="N136" s="37"/>
      <c r="O136" s="37"/>
      <c r="P136" s="37"/>
      <c r="Q136" s="37"/>
      <c r="R136" s="37"/>
      <c r="S136" s="37"/>
      <c r="T136" s="37"/>
      <c r="U136" s="37"/>
      <c r="V136" s="37"/>
      <c r="W136" s="37"/>
      <c r="X136" s="37"/>
      <c r="Y136" s="37"/>
    </row>
    <row r="137" spans="1:25" ht="15.75" customHeight="1" x14ac:dyDescent="0.25">
      <c r="A137" s="75"/>
      <c r="B137" s="89"/>
      <c r="C137" s="37"/>
      <c r="D137" s="37"/>
      <c r="E137" s="37"/>
      <c r="F137" s="37"/>
      <c r="G137" s="37"/>
      <c r="H137" s="37"/>
      <c r="I137" s="37"/>
      <c r="J137" s="37"/>
      <c r="K137" s="37"/>
      <c r="L137" s="37"/>
      <c r="M137" s="37"/>
      <c r="N137" s="37"/>
      <c r="O137" s="37"/>
      <c r="P137" s="37"/>
      <c r="Q137" s="37"/>
      <c r="R137" s="37"/>
      <c r="S137" s="37"/>
      <c r="T137" s="37"/>
      <c r="U137" s="37"/>
      <c r="V137" s="37"/>
      <c r="W137" s="37"/>
      <c r="X137" s="37"/>
      <c r="Y137" s="37"/>
    </row>
    <row r="138" spans="1:25" ht="15.75" customHeight="1" x14ac:dyDescent="0.25">
      <c r="A138" s="75"/>
      <c r="B138" s="89"/>
      <c r="C138" s="37"/>
      <c r="D138" s="37"/>
      <c r="E138" s="37"/>
      <c r="F138" s="37"/>
      <c r="G138" s="37"/>
      <c r="H138" s="37"/>
      <c r="I138" s="37"/>
      <c r="J138" s="37"/>
      <c r="K138" s="37"/>
      <c r="L138" s="37"/>
      <c r="M138" s="37"/>
      <c r="N138" s="37"/>
      <c r="O138" s="37"/>
      <c r="P138" s="37"/>
      <c r="Q138" s="37"/>
      <c r="R138" s="37"/>
      <c r="S138" s="37"/>
      <c r="T138" s="37"/>
      <c r="U138" s="37"/>
      <c r="V138" s="37"/>
      <c r="W138" s="37"/>
      <c r="X138" s="37"/>
      <c r="Y138" s="37"/>
    </row>
    <row r="139" spans="1:25" ht="15.75" customHeight="1" x14ac:dyDescent="0.25">
      <c r="A139" s="75"/>
      <c r="B139" s="89"/>
      <c r="C139" s="37"/>
      <c r="D139" s="37"/>
      <c r="E139" s="37"/>
      <c r="F139" s="37"/>
      <c r="G139" s="37"/>
      <c r="H139" s="37"/>
      <c r="I139" s="37"/>
      <c r="J139" s="37"/>
      <c r="K139" s="37"/>
      <c r="L139" s="37"/>
      <c r="M139" s="37"/>
      <c r="N139" s="37"/>
      <c r="O139" s="37"/>
      <c r="P139" s="37"/>
      <c r="Q139" s="37"/>
      <c r="R139" s="37"/>
      <c r="S139" s="37"/>
      <c r="T139" s="37"/>
      <c r="U139" s="37"/>
      <c r="V139" s="37"/>
      <c r="W139" s="37"/>
      <c r="X139" s="37"/>
      <c r="Y139" s="37"/>
    </row>
    <row r="140" spans="1:25" ht="15.75" customHeight="1" x14ac:dyDescent="0.25">
      <c r="A140" s="75"/>
      <c r="B140" s="89"/>
      <c r="C140" s="37"/>
      <c r="D140" s="37"/>
      <c r="E140" s="37"/>
      <c r="F140" s="37"/>
      <c r="G140" s="37"/>
      <c r="H140" s="37"/>
      <c r="I140" s="37"/>
      <c r="J140" s="37"/>
      <c r="K140" s="37"/>
      <c r="L140" s="37"/>
      <c r="M140" s="37"/>
      <c r="N140" s="37"/>
      <c r="O140" s="37"/>
      <c r="P140" s="37"/>
      <c r="Q140" s="37"/>
      <c r="R140" s="37"/>
      <c r="S140" s="37"/>
      <c r="T140" s="37"/>
      <c r="U140" s="37"/>
      <c r="V140" s="37"/>
      <c r="W140" s="37"/>
      <c r="X140" s="37"/>
      <c r="Y140" s="37"/>
    </row>
    <row r="141" spans="1:25" ht="15.75" customHeight="1" x14ac:dyDescent="0.25">
      <c r="A141" s="75"/>
      <c r="B141" s="89"/>
      <c r="C141" s="37"/>
      <c r="D141" s="37"/>
      <c r="E141" s="37"/>
      <c r="F141" s="37"/>
      <c r="G141" s="37"/>
      <c r="H141" s="37"/>
      <c r="I141" s="37"/>
      <c r="J141" s="37"/>
      <c r="K141" s="37"/>
      <c r="L141" s="37"/>
      <c r="M141" s="37"/>
      <c r="N141" s="37"/>
      <c r="O141" s="37"/>
      <c r="P141" s="37"/>
      <c r="Q141" s="37"/>
      <c r="R141" s="37"/>
      <c r="S141" s="37"/>
      <c r="T141" s="37"/>
      <c r="U141" s="37"/>
      <c r="V141" s="37"/>
      <c r="W141" s="37"/>
      <c r="X141" s="37"/>
      <c r="Y141" s="37"/>
    </row>
    <row r="142" spans="1:25" ht="15.75" customHeight="1" x14ac:dyDescent="0.25">
      <c r="A142" s="75"/>
      <c r="B142" s="89"/>
      <c r="C142" s="37"/>
      <c r="D142" s="37"/>
      <c r="E142" s="37"/>
      <c r="F142" s="37"/>
      <c r="G142" s="37"/>
      <c r="H142" s="37"/>
      <c r="I142" s="37"/>
      <c r="J142" s="37"/>
      <c r="K142" s="37"/>
      <c r="L142" s="37"/>
      <c r="M142" s="37"/>
      <c r="N142" s="37"/>
      <c r="O142" s="37"/>
      <c r="P142" s="37"/>
      <c r="Q142" s="37"/>
      <c r="R142" s="37"/>
      <c r="S142" s="37"/>
      <c r="T142" s="37"/>
      <c r="U142" s="37"/>
      <c r="V142" s="37"/>
      <c r="W142" s="37"/>
      <c r="X142" s="37"/>
      <c r="Y142" s="37"/>
    </row>
    <row r="143" spans="1:25" ht="15.75" customHeight="1" x14ac:dyDescent="0.25">
      <c r="A143" s="75"/>
      <c r="B143" s="89"/>
      <c r="C143" s="37"/>
      <c r="D143" s="37"/>
      <c r="E143" s="37"/>
      <c r="F143" s="37"/>
      <c r="G143" s="37"/>
      <c r="H143" s="37"/>
      <c r="I143" s="37"/>
      <c r="J143" s="37"/>
      <c r="K143" s="37"/>
      <c r="L143" s="37"/>
      <c r="M143" s="37"/>
      <c r="N143" s="37"/>
      <c r="O143" s="37"/>
      <c r="P143" s="37"/>
      <c r="Q143" s="37"/>
      <c r="R143" s="37"/>
      <c r="S143" s="37"/>
      <c r="T143" s="37"/>
      <c r="U143" s="37"/>
      <c r="V143" s="37"/>
      <c r="W143" s="37"/>
      <c r="X143" s="37"/>
      <c r="Y143" s="37"/>
    </row>
    <row r="144" spans="1:25" ht="15.75" customHeight="1" x14ac:dyDescent="0.25">
      <c r="A144" s="75"/>
      <c r="B144" s="89"/>
      <c r="C144" s="37"/>
      <c r="D144" s="37"/>
      <c r="E144" s="37"/>
      <c r="F144" s="37"/>
      <c r="G144" s="37"/>
      <c r="H144" s="37"/>
      <c r="I144" s="37"/>
      <c r="J144" s="37"/>
      <c r="K144" s="37"/>
      <c r="L144" s="37"/>
      <c r="M144" s="37"/>
      <c r="N144" s="37"/>
      <c r="O144" s="37"/>
      <c r="P144" s="37"/>
      <c r="Q144" s="37"/>
      <c r="R144" s="37"/>
      <c r="S144" s="37"/>
      <c r="T144" s="37"/>
      <c r="U144" s="37"/>
      <c r="V144" s="37"/>
      <c r="W144" s="37"/>
      <c r="X144" s="37"/>
      <c r="Y144" s="37"/>
    </row>
    <row r="145" spans="1:25" ht="15.75" customHeight="1" x14ac:dyDescent="0.25">
      <c r="A145" s="75"/>
      <c r="B145" s="89"/>
      <c r="C145" s="37"/>
      <c r="D145" s="37"/>
      <c r="E145" s="37"/>
      <c r="F145" s="37"/>
      <c r="G145" s="37"/>
      <c r="H145" s="37"/>
      <c r="I145" s="37"/>
      <c r="J145" s="37"/>
      <c r="K145" s="37"/>
      <c r="L145" s="37"/>
      <c r="M145" s="37"/>
      <c r="N145" s="37"/>
      <c r="O145" s="37"/>
      <c r="P145" s="37"/>
      <c r="Q145" s="37"/>
      <c r="R145" s="37"/>
      <c r="S145" s="37"/>
      <c r="T145" s="37"/>
      <c r="U145" s="37"/>
      <c r="V145" s="37"/>
      <c r="W145" s="37"/>
      <c r="X145" s="37"/>
      <c r="Y145" s="37"/>
    </row>
    <row r="146" spans="1:25" ht="15.75" customHeight="1" x14ac:dyDescent="0.25">
      <c r="A146" s="75"/>
      <c r="B146" s="89"/>
      <c r="C146" s="37"/>
      <c r="D146" s="37"/>
      <c r="E146" s="37"/>
      <c r="F146" s="37"/>
      <c r="G146" s="37"/>
      <c r="H146" s="37"/>
      <c r="I146" s="37"/>
      <c r="J146" s="37"/>
      <c r="K146" s="37"/>
      <c r="L146" s="37"/>
      <c r="M146" s="37"/>
      <c r="N146" s="37"/>
      <c r="O146" s="37"/>
      <c r="P146" s="37"/>
      <c r="Q146" s="37"/>
      <c r="R146" s="37"/>
      <c r="S146" s="37"/>
      <c r="T146" s="37"/>
      <c r="U146" s="37"/>
      <c r="V146" s="37"/>
      <c r="W146" s="37"/>
      <c r="X146" s="37"/>
      <c r="Y146" s="37"/>
    </row>
    <row r="147" spans="1:25" ht="15.75" customHeight="1" x14ac:dyDescent="0.25">
      <c r="A147" s="75"/>
      <c r="B147" s="89"/>
      <c r="C147" s="37"/>
      <c r="D147" s="37"/>
      <c r="E147" s="37"/>
      <c r="F147" s="37"/>
      <c r="G147" s="37"/>
      <c r="H147" s="37"/>
      <c r="I147" s="37"/>
      <c r="J147" s="37"/>
      <c r="K147" s="37"/>
      <c r="L147" s="37"/>
      <c r="M147" s="37"/>
      <c r="N147" s="37"/>
      <c r="O147" s="37"/>
      <c r="P147" s="37"/>
      <c r="Q147" s="37"/>
      <c r="R147" s="37"/>
      <c r="S147" s="37"/>
      <c r="T147" s="37"/>
      <c r="U147" s="37"/>
      <c r="V147" s="37"/>
      <c r="W147" s="37"/>
      <c r="X147" s="37"/>
      <c r="Y147" s="37"/>
    </row>
    <row r="148" spans="1:25" ht="15.75" customHeight="1" x14ac:dyDescent="0.25">
      <c r="A148" s="75"/>
      <c r="B148" s="89"/>
      <c r="C148" s="37"/>
      <c r="D148" s="37"/>
      <c r="E148" s="37"/>
      <c r="F148" s="37"/>
      <c r="G148" s="37"/>
      <c r="H148" s="37"/>
      <c r="I148" s="37"/>
      <c r="J148" s="37"/>
      <c r="K148" s="37"/>
      <c r="L148" s="37"/>
      <c r="M148" s="37"/>
      <c r="N148" s="37"/>
      <c r="O148" s="37"/>
      <c r="P148" s="37"/>
      <c r="Q148" s="37"/>
      <c r="R148" s="37"/>
      <c r="S148" s="37"/>
      <c r="T148" s="37"/>
      <c r="U148" s="37"/>
      <c r="V148" s="37"/>
      <c r="W148" s="37"/>
      <c r="X148" s="37"/>
      <c r="Y148" s="37"/>
    </row>
    <row r="149" spans="1:25" ht="15.75" customHeight="1" x14ac:dyDescent="0.25">
      <c r="A149" s="75"/>
      <c r="B149" s="89"/>
      <c r="C149" s="37"/>
      <c r="D149" s="37"/>
      <c r="E149" s="37"/>
      <c r="F149" s="37"/>
      <c r="G149" s="37"/>
      <c r="H149" s="37"/>
      <c r="I149" s="37"/>
      <c r="J149" s="37"/>
      <c r="K149" s="37"/>
      <c r="L149" s="37"/>
      <c r="M149" s="37"/>
      <c r="N149" s="37"/>
      <c r="O149" s="37"/>
      <c r="P149" s="37"/>
      <c r="Q149" s="37"/>
      <c r="R149" s="37"/>
      <c r="S149" s="37"/>
      <c r="T149" s="37"/>
      <c r="U149" s="37"/>
      <c r="V149" s="37"/>
      <c r="W149" s="37"/>
      <c r="X149" s="37"/>
      <c r="Y149" s="37"/>
    </row>
    <row r="150" spans="1:25" ht="15.75" customHeight="1" x14ac:dyDescent="0.25">
      <c r="A150" s="75"/>
      <c r="B150" s="89"/>
      <c r="C150" s="37"/>
      <c r="D150" s="37"/>
      <c r="E150" s="37"/>
      <c r="F150" s="37"/>
      <c r="G150" s="37"/>
      <c r="H150" s="37"/>
      <c r="I150" s="37"/>
      <c r="J150" s="37"/>
      <c r="K150" s="37"/>
      <c r="L150" s="37"/>
      <c r="M150" s="37"/>
      <c r="N150" s="37"/>
      <c r="O150" s="37"/>
      <c r="P150" s="37"/>
      <c r="Q150" s="37"/>
      <c r="R150" s="37"/>
      <c r="S150" s="37"/>
      <c r="T150" s="37"/>
      <c r="U150" s="37"/>
      <c r="V150" s="37"/>
      <c r="W150" s="37"/>
      <c r="X150" s="37"/>
      <c r="Y150" s="37"/>
    </row>
    <row r="151" spans="1:25" ht="15.75" customHeight="1" x14ac:dyDescent="0.25">
      <c r="A151" s="75"/>
      <c r="B151" s="89"/>
      <c r="C151" s="37"/>
      <c r="D151" s="37"/>
      <c r="E151" s="37"/>
      <c r="F151" s="37"/>
      <c r="G151" s="37"/>
      <c r="H151" s="37"/>
      <c r="I151" s="37"/>
      <c r="J151" s="37"/>
      <c r="K151" s="37"/>
      <c r="L151" s="37"/>
      <c r="M151" s="37"/>
      <c r="N151" s="37"/>
      <c r="O151" s="37"/>
      <c r="P151" s="37"/>
      <c r="Q151" s="37"/>
      <c r="R151" s="37"/>
      <c r="S151" s="37"/>
      <c r="T151" s="37"/>
      <c r="U151" s="37"/>
      <c r="V151" s="37"/>
      <c r="W151" s="37"/>
      <c r="X151" s="37"/>
      <c r="Y151" s="37"/>
    </row>
    <row r="152" spans="1:25" ht="15.75" customHeight="1" x14ac:dyDescent="0.25">
      <c r="A152" s="75"/>
      <c r="B152" s="89"/>
      <c r="C152" s="37"/>
      <c r="D152" s="37"/>
      <c r="E152" s="37"/>
      <c r="F152" s="37"/>
      <c r="G152" s="37"/>
      <c r="H152" s="37"/>
      <c r="I152" s="37"/>
      <c r="J152" s="37"/>
      <c r="K152" s="37"/>
      <c r="L152" s="37"/>
      <c r="M152" s="37"/>
      <c r="N152" s="37"/>
      <c r="O152" s="37"/>
      <c r="P152" s="37"/>
      <c r="Q152" s="37"/>
      <c r="R152" s="37"/>
      <c r="S152" s="37"/>
      <c r="T152" s="37"/>
      <c r="U152" s="37"/>
      <c r="V152" s="37"/>
      <c r="W152" s="37"/>
      <c r="X152" s="37"/>
      <c r="Y152" s="37"/>
    </row>
    <row r="153" spans="1:25" ht="15.75" customHeight="1" x14ac:dyDescent="0.25">
      <c r="A153" s="75"/>
      <c r="B153" s="89"/>
      <c r="C153" s="37"/>
      <c r="D153" s="37"/>
      <c r="E153" s="37"/>
      <c r="F153" s="37"/>
      <c r="G153" s="37"/>
      <c r="H153" s="37"/>
      <c r="I153" s="37"/>
      <c r="J153" s="37"/>
      <c r="K153" s="37"/>
      <c r="L153" s="37"/>
      <c r="M153" s="37"/>
      <c r="N153" s="37"/>
      <c r="O153" s="37"/>
      <c r="P153" s="37"/>
      <c r="Q153" s="37"/>
      <c r="R153" s="37"/>
      <c r="S153" s="37"/>
      <c r="T153" s="37"/>
      <c r="U153" s="37"/>
      <c r="V153" s="37"/>
      <c r="W153" s="37"/>
      <c r="X153" s="37"/>
      <c r="Y153" s="37"/>
    </row>
    <row r="154" spans="1:25" ht="15.75" customHeight="1" x14ac:dyDescent="0.25">
      <c r="A154" s="75"/>
      <c r="B154" s="89"/>
      <c r="C154" s="37"/>
      <c r="D154" s="37"/>
      <c r="E154" s="37"/>
      <c r="F154" s="37"/>
      <c r="G154" s="37"/>
      <c r="H154" s="37"/>
      <c r="I154" s="37"/>
      <c r="J154" s="37"/>
      <c r="K154" s="37"/>
      <c r="L154" s="37"/>
      <c r="M154" s="37"/>
      <c r="N154" s="37"/>
      <c r="O154" s="37"/>
      <c r="P154" s="37"/>
      <c r="Q154" s="37"/>
      <c r="R154" s="37"/>
      <c r="S154" s="37"/>
      <c r="T154" s="37"/>
      <c r="U154" s="37"/>
      <c r="V154" s="37"/>
      <c r="W154" s="37"/>
      <c r="X154" s="37"/>
      <c r="Y154" s="37"/>
    </row>
    <row r="155" spans="1:25" ht="15.75" customHeight="1" x14ac:dyDescent="0.25">
      <c r="A155" s="75"/>
      <c r="B155" s="89"/>
      <c r="C155" s="37"/>
      <c r="D155" s="37"/>
      <c r="E155" s="37"/>
      <c r="F155" s="37"/>
      <c r="G155" s="37"/>
      <c r="H155" s="37"/>
      <c r="I155" s="37"/>
      <c r="J155" s="37"/>
      <c r="K155" s="37"/>
      <c r="L155" s="37"/>
      <c r="M155" s="37"/>
      <c r="N155" s="37"/>
      <c r="O155" s="37"/>
      <c r="P155" s="37"/>
      <c r="Q155" s="37"/>
      <c r="R155" s="37"/>
      <c r="S155" s="37"/>
      <c r="T155" s="37"/>
      <c r="U155" s="37"/>
      <c r="V155" s="37"/>
      <c r="W155" s="37"/>
      <c r="X155" s="37"/>
      <c r="Y155" s="37"/>
    </row>
    <row r="156" spans="1:25" ht="15.75" customHeight="1" x14ac:dyDescent="0.25">
      <c r="A156" s="75"/>
      <c r="B156" s="89"/>
      <c r="C156" s="37"/>
      <c r="D156" s="37"/>
      <c r="E156" s="37"/>
      <c r="F156" s="37"/>
      <c r="G156" s="37"/>
      <c r="H156" s="37"/>
      <c r="I156" s="37"/>
      <c r="J156" s="37"/>
      <c r="K156" s="37"/>
      <c r="L156" s="37"/>
      <c r="M156" s="37"/>
      <c r="N156" s="37"/>
      <c r="O156" s="37"/>
      <c r="P156" s="37"/>
      <c r="Q156" s="37"/>
      <c r="R156" s="37"/>
      <c r="S156" s="37"/>
      <c r="T156" s="37"/>
      <c r="U156" s="37"/>
      <c r="V156" s="37"/>
      <c r="W156" s="37"/>
      <c r="X156" s="37"/>
      <c r="Y156" s="37"/>
    </row>
    <row r="157" spans="1:25" ht="15.75" customHeight="1" x14ac:dyDescent="0.25">
      <c r="A157" s="75"/>
      <c r="B157" s="89"/>
      <c r="C157" s="37"/>
      <c r="D157" s="37"/>
      <c r="E157" s="37"/>
      <c r="F157" s="37"/>
      <c r="G157" s="37"/>
      <c r="H157" s="37"/>
      <c r="I157" s="37"/>
      <c r="J157" s="37"/>
      <c r="K157" s="37"/>
      <c r="L157" s="37"/>
      <c r="M157" s="37"/>
      <c r="N157" s="37"/>
      <c r="O157" s="37"/>
      <c r="P157" s="37"/>
      <c r="Q157" s="37"/>
      <c r="R157" s="37"/>
      <c r="S157" s="37"/>
      <c r="T157" s="37"/>
      <c r="U157" s="37"/>
      <c r="V157" s="37"/>
      <c r="W157" s="37"/>
      <c r="X157" s="37"/>
      <c r="Y157" s="37"/>
    </row>
    <row r="158" spans="1:25" ht="15.75" customHeight="1" x14ac:dyDescent="0.25">
      <c r="A158" s="75"/>
      <c r="B158" s="89"/>
      <c r="C158" s="37"/>
      <c r="D158" s="37"/>
      <c r="E158" s="37"/>
      <c r="F158" s="37"/>
      <c r="G158" s="37"/>
      <c r="H158" s="37"/>
      <c r="I158" s="37"/>
      <c r="J158" s="37"/>
      <c r="K158" s="37"/>
      <c r="L158" s="37"/>
      <c r="M158" s="37"/>
      <c r="N158" s="37"/>
      <c r="O158" s="37"/>
      <c r="P158" s="37"/>
      <c r="Q158" s="37"/>
      <c r="R158" s="37"/>
      <c r="S158" s="37"/>
      <c r="T158" s="37"/>
      <c r="U158" s="37"/>
      <c r="V158" s="37"/>
      <c r="W158" s="37"/>
      <c r="X158" s="37"/>
      <c r="Y158" s="37"/>
    </row>
    <row r="159" spans="1:25" ht="15.75" customHeight="1" x14ac:dyDescent="0.25">
      <c r="A159" s="75"/>
      <c r="B159" s="89"/>
      <c r="C159" s="37"/>
      <c r="D159" s="37"/>
      <c r="E159" s="37"/>
      <c r="F159" s="37"/>
      <c r="G159" s="37"/>
      <c r="H159" s="37"/>
      <c r="I159" s="37"/>
      <c r="J159" s="37"/>
      <c r="K159" s="37"/>
      <c r="L159" s="37"/>
      <c r="M159" s="37"/>
      <c r="N159" s="37"/>
      <c r="O159" s="37"/>
      <c r="P159" s="37"/>
      <c r="Q159" s="37"/>
      <c r="R159" s="37"/>
      <c r="S159" s="37"/>
      <c r="T159" s="37"/>
      <c r="U159" s="37"/>
      <c r="V159" s="37"/>
      <c r="W159" s="37"/>
      <c r="X159" s="37"/>
      <c r="Y159" s="37"/>
    </row>
    <row r="160" spans="1:25" ht="15.75" customHeight="1" x14ac:dyDescent="0.25">
      <c r="A160" s="75"/>
      <c r="B160" s="89"/>
      <c r="C160" s="37"/>
      <c r="D160" s="37"/>
      <c r="E160" s="37"/>
      <c r="F160" s="37"/>
      <c r="G160" s="37"/>
      <c r="H160" s="37"/>
      <c r="I160" s="37"/>
      <c r="J160" s="37"/>
      <c r="K160" s="37"/>
      <c r="L160" s="37"/>
      <c r="M160" s="37"/>
      <c r="N160" s="37"/>
      <c r="O160" s="37"/>
      <c r="P160" s="37"/>
      <c r="Q160" s="37"/>
      <c r="R160" s="37"/>
      <c r="S160" s="37"/>
      <c r="T160" s="37"/>
      <c r="U160" s="37"/>
      <c r="V160" s="37"/>
      <c r="W160" s="37"/>
      <c r="X160" s="37"/>
      <c r="Y160" s="37"/>
    </row>
    <row r="161" spans="1:25" ht="15.75" customHeight="1" x14ac:dyDescent="0.25">
      <c r="A161" s="75"/>
      <c r="B161" s="89"/>
      <c r="C161" s="37"/>
      <c r="D161" s="37"/>
      <c r="E161" s="37"/>
      <c r="F161" s="37"/>
      <c r="G161" s="37"/>
      <c r="H161" s="37"/>
      <c r="I161" s="37"/>
      <c r="J161" s="37"/>
      <c r="K161" s="37"/>
      <c r="L161" s="37"/>
      <c r="M161" s="37"/>
      <c r="N161" s="37"/>
      <c r="O161" s="37"/>
      <c r="P161" s="37"/>
      <c r="Q161" s="37"/>
      <c r="R161" s="37"/>
      <c r="S161" s="37"/>
      <c r="T161" s="37"/>
      <c r="U161" s="37"/>
      <c r="V161" s="37"/>
      <c r="W161" s="37"/>
      <c r="X161" s="37"/>
      <c r="Y161" s="37"/>
    </row>
    <row r="162" spans="1:25" ht="15.75" customHeight="1" x14ac:dyDescent="0.25">
      <c r="A162" s="75"/>
      <c r="B162" s="89"/>
      <c r="C162" s="37"/>
      <c r="D162" s="37"/>
      <c r="E162" s="37"/>
      <c r="F162" s="37"/>
      <c r="G162" s="37"/>
      <c r="H162" s="37"/>
      <c r="I162" s="37"/>
      <c r="J162" s="37"/>
      <c r="K162" s="37"/>
      <c r="L162" s="37"/>
      <c r="M162" s="37"/>
      <c r="N162" s="37"/>
      <c r="O162" s="37"/>
      <c r="P162" s="37"/>
      <c r="Q162" s="37"/>
      <c r="R162" s="37"/>
      <c r="S162" s="37"/>
      <c r="T162" s="37"/>
      <c r="U162" s="37"/>
      <c r="V162" s="37"/>
      <c r="W162" s="37"/>
      <c r="X162" s="37"/>
      <c r="Y162" s="37"/>
    </row>
    <row r="163" spans="1:25" ht="15.75" customHeight="1" x14ac:dyDescent="0.25">
      <c r="A163" s="75"/>
      <c r="B163" s="89"/>
      <c r="C163" s="37"/>
      <c r="D163" s="37"/>
      <c r="E163" s="37"/>
      <c r="F163" s="37"/>
      <c r="G163" s="37"/>
      <c r="H163" s="37"/>
      <c r="I163" s="37"/>
      <c r="J163" s="37"/>
      <c r="K163" s="37"/>
      <c r="L163" s="37"/>
      <c r="M163" s="37"/>
      <c r="N163" s="37"/>
      <c r="O163" s="37"/>
      <c r="P163" s="37"/>
      <c r="Q163" s="37"/>
      <c r="R163" s="37"/>
      <c r="S163" s="37"/>
      <c r="T163" s="37"/>
      <c r="U163" s="37"/>
      <c r="V163" s="37"/>
      <c r="W163" s="37"/>
      <c r="X163" s="37"/>
      <c r="Y163" s="37"/>
    </row>
    <row r="164" spans="1:25" ht="15.75" customHeight="1" x14ac:dyDescent="0.25">
      <c r="A164" s="75"/>
      <c r="B164" s="89"/>
      <c r="C164" s="37"/>
      <c r="D164" s="37"/>
      <c r="E164" s="37"/>
      <c r="F164" s="37"/>
      <c r="G164" s="37"/>
      <c r="H164" s="37"/>
      <c r="I164" s="37"/>
      <c r="J164" s="37"/>
      <c r="K164" s="37"/>
      <c r="L164" s="37"/>
      <c r="M164" s="37"/>
      <c r="N164" s="37"/>
      <c r="O164" s="37"/>
      <c r="P164" s="37"/>
      <c r="Q164" s="37"/>
      <c r="R164" s="37"/>
      <c r="S164" s="37"/>
      <c r="T164" s="37"/>
      <c r="U164" s="37"/>
      <c r="V164" s="37"/>
      <c r="W164" s="37"/>
      <c r="X164" s="37"/>
      <c r="Y164" s="37"/>
    </row>
    <row r="165" spans="1:25" ht="15.75" customHeight="1" x14ac:dyDescent="0.25">
      <c r="A165" s="75"/>
      <c r="B165" s="89"/>
      <c r="C165" s="37"/>
      <c r="D165" s="37"/>
      <c r="E165" s="37"/>
      <c r="F165" s="37"/>
      <c r="G165" s="37"/>
      <c r="H165" s="37"/>
      <c r="I165" s="37"/>
      <c r="J165" s="37"/>
      <c r="K165" s="37"/>
      <c r="L165" s="37"/>
      <c r="M165" s="37"/>
      <c r="N165" s="37"/>
      <c r="O165" s="37"/>
      <c r="P165" s="37"/>
      <c r="Q165" s="37"/>
      <c r="R165" s="37"/>
      <c r="S165" s="37"/>
      <c r="T165" s="37"/>
      <c r="U165" s="37"/>
      <c r="V165" s="37"/>
      <c r="W165" s="37"/>
      <c r="X165" s="37"/>
      <c r="Y165" s="37"/>
    </row>
    <row r="166" spans="1:25" ht="15.75" customHeight="1" x14ac:dyDescent="0.25">
      <c r="A166" s="75"/>
      <c r="B166" s="89"/>
      <c r="C166" s="37"/>
      <c r="D166" s="37"/>
      <c r="E166" s="37"/>
      <c r="F166" s="37"/>
      <c r="G166" s="37"/>
      <c r="H166" s="37"/>
      <c r="I166" s="37"/>
      <c r="J166" s="37"/>
      <c r="K166" s="37"/>
      <c r="L166" s="37"/>
      <c r="M166" s="37"/>
      <c r="N166" s="37"/>
      <c r="O166" s="37"/>
      <c r="P166" s="37"/>
      <c r="Q166" s="37"/>
      <c r="R166" s="37"/>
      <c r="S166" s="37"/>
      <c r="T166" s="37"/>
      <c r="U166" s="37"/>
      <c r="V166" s="37"/>
      <c r="W166" s="37"/>
      <c r="X166" s="37"/>
      <c r="Y166" s="37"/>
    </row>
    <row r="167" spans="1:25" ht="15.75" customHeight="1" x14ac:dyDescent="0.25">
      <c r="A167" s="75"/>
      <c r="B167" s="89"/>
      <c r="C167" s="37"/>
      <c r="D167" s="37"/>
      <c r="E167" s="37"/>
      <c r="F167" s="37"/>
      <c r="G167" s="37"/>
      <c r="H167" s="37"/>
      <c r="I167" s="37"/>
      <c r="J167" s="37"/>
      <c r="K167" s="37"/>
      <c r="L167" s="37"/>
      <c r="M167" s="37"/>
      <c r="N167" s="37"/>
      <c r="O167" s="37"/>
      <c r="P167" s="37"/>
      <c r="Q167" s="37"/>
      <c r="R167" s="37"/>
      <c r="S167" s="37"/>
      <c r="T167" s="37"/>
      <c r="U167" s="37"/>
      <c r="V167" s="37"/>
      <c r="W167" s="37"/>
      <c r="X167" s="37"/>
      <c r="Y167" s="37"/>
    </row>
    <row r="168" spans="1:25" ht="15.75" customHeight="1" x14ac:dyDescent="0.25">
      <c r="A168" s="75"/>
      <c r="B168" s="89"/>
      <c r="C168" s="37"/>
      <c r="D168" s="37"/>
      <c r="E168" s="37"/>
      <c r="F168" s="37"/>
      <c r="G168" s="37"/>
      <c r="H168" s="37"/>
      <c r="I168" s="37"/>
      <c r="J168" s="37"/>
      <c r="K168" s="37"/>
      <c r="L168" s="37"/>
      <c r="M168" s="37"/>
      <c r="N168" s="37"/>
      <c r="O168" s="37"/>
      <c r="P168" s="37"/>
      <c r="Q168" s="37"/>
      <c r="R168" s="37"/>
      <c r="S168" s="37"/>
      <c r="T168" s="37"/>
      <c r="U168" s="37"/>
      <c r="V168" s="37"/>
      <c r="W168" s="37"/>
      <c r="X168" s="37"/>
      <c r="Y168" s="37"/>
    </row>
    <row r="169" spans="1:25" ht="15.75" customHeight="1" x14ac:dyDescent="0.25">
      <c r="A169" s="75"/>
      <c r="B169" s="89"/>
      <c r="C169" s="37"/>
      <c r="D169" s="37"/>
      <c r="E169" s="37"/>
      <c r="F169" s="37"/>
      <c r="G169" s="37"/>
      <c r="H169" s="37"/>
      <c r="I169" s="37"/>
      <c r="J169" s="37"/>
      <c r="K169" s="37"/>
      <c r="L169" s="37"/>
      <c r="M169" s="37"/>
      <c r="N169" s="37"/>
      <c r="O169" s="37"/>
      <c r="P169" s="37"/>
      <c r="Q169" s="37"/>
      <c r="R169" s="37"/>
      <c r="S169" s="37"/>
      <c r="T169" s="37"/>
      <c r="U169" s="37"/>
      <c r="V169" s="37"/>
      <c r="W169" s="37"/>
      <c r="X169" s="37"/>
      <c r="Y169" s="37"/>
    </row>
    <row r="170" spans="1:25" ht="15.75" customHeight="1" x14ac:dyDescent="0.25">
      <c r="A170" s="75"/>
      <c r="B170" s="89"/>
      <c r="C170" s="37"/>
      <c r="D170" s="37"/>
      <c r="E170" s="37"/>
      <c r="F170" s="37"/>
      <c r="G170" s="37"/>
      <c r="H170" s="37"/>
      <c r="I170" s="37"/>
      <c r="J170" s="37"/>
      <c r="K170" s="37"/>
      <c r="L170" s="37"/>
      <c r="M170" s="37"/>
      <c r="N170" s="37"/>
      <c r="O170" s="37"/>
      <c r="P170" s="37"/>
      <c r="Q170" s="37"/>
      <c r="R170" s="37"/>
      <c r="S170" s="37"/>
      <c r="T170" s="37"/>
      <c r="U170" s="37"/>
      <c r="V170" s="37"/>
      <c r="W170" s="37"/>
      <c r="X170" s="37"/>
      <c r="Y170" s="37"/>
    </row>
    <row r="171" spans="1:25" ht="15.75" customHeight="1" x14ac:dyDescent="0.25">
      <c r="A171" s="75"/>
      <c r="B171" s="89"/>
      <c r="C171" s="37"/>
      <c r="D171" s="37"/>
      <c r="E171" s="37"/>
      <c r="F171" s="37"/>
      <c r="G171" s="37"/>
      <c r="H171" s="37"/>
      <c r="I171" s="37"/>
      <c r="J171" s="37"/>
      <c r="K171" s="37"/>
      <c r="L171" s="37"/>
      <c r="M171" s="37"/>
      <c r="N171" s="37"/>
      <c r="O171" s="37"/>
      <c r="P171" s="37"/>
      <c r="Q171" s="37"/>
      <c r="R171" s="37"/>
      <c r="S171" s="37"/>
      <c r="T171" s="37"/>
      <c r="U171" s="37"/>
      <c r="V171" s="37"/>
      <c r="W171" s="37"/>
      <c r="X171" s="37"/>
      <c r="Y171" s="37"/>
    </row>
    <row r="172" spans="1:25" ht="15.75" customHeight="1" x14ac:dyDescent="0.25">
      <c r="A172" s="75"/>
      <c r="B172" s="89"/>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x14ac:dyDescent="0.25">
      <c r="A173" s="75"/>
      <c r="B173" s="89"/>
      <c r="C173" s="37"/>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x14ac:dyDescent="0.25">
      <c r="A174" s="75"/>
      <c r="B174" s="89"/>
      <c r="C174" s="37"/>
      <c r="D174" s="37"/>
      <c r="E174" s="37"/>
      <c r="F174" s="37"/>
      <c r="G174" s="37"/>
      <c r="H174" s="37"/>
      <c r="I174" s="37"/>
      <c r="J174" s="37"/>
      <c r="K174" s="37"/>
      <c r="L174" s="37"/>
      <c r="M174" s="37"/>
      <c r="N174" s="37"/>
      <c r="O174" s="37"/>
      <c r="P174" s="37"/>
      <c r="Q174" s="37"/>
      <c r="R174" s="37"/>
      <c r="S174" s="37"/>
      <c r="T174" s="37"/>
      <c r="U174" s="37"/>
      <c r="V174" s="37"/>
      <c r="W174" s="37"/>
      <c r="X174" s="37"/>
      <c r="Y174" s="37"/>
    </row>
    <row r="175" spans="1:25" ht="15.75" customHeight="1" x14ac:dyDescent="0.25">
      <c r="A175" s="75"/>
      <c r="B175" s="89"/>
      <c r="C175" s="37"/>
      <c r="D175" s="37"/>
      <c r="E175" s="37"/>
      <c r="F175" s="37"/>
      <c r="G175" s="37"/>
      <c r="H175" s="37"/>
      <c r="I175" s="37"/>
      <c r="J175" s="37"/>
      <c r="K175" s="37"/>
      <c r="L175" s="37"/>
      <c r="M175" s="37"/>
      <c r="N175" s="37"/>
      <c r="O175" s="37"/>
      <c r="P175" s="37"/>
      <c r="Q175" s="37"/>
      <c r="R175" s="37"/>
      <c r="S175" s="37"/>
      <c r="T175" s="37"/>
      <c r="U175" s="37"/>
      <c r="V175" s="37"/>
      <c r="W175" s="37"/>
      <c r="X175" s="37"/>
      <c r="Y175" s="37"/>
    </row>
    <row r="176" spans="1:25" ht="15.75" customHeight="1" x14ac:dyDescent="0.25">
      <c r="A176" s="75"/>
      <c r="B176" s="89"/>
      <c r="C176" s="37"/>
      <c r="D176" s="37"/>
      <c r="E176" s="37"/>
      <c r="F176" s="37"/>
      <c r="G176" s="37"/>
      <c r="H176" s="37"/>
      <c r="I176" s="37"/>
      <c r="J176" s="37"/>
      <c r="K176" s="37"/>
      <c r="L176" s="37"/>
      <c r="M176" s="37"/>
      <c r="N176" s="37"/>
      <c r="O176" s="37"/>
      <c r="P176" s="37"/>
      <c r="Q176" s="37"/>
      <c r="R176" s="37"/>
      <c r="S176" s="37"/>
      <c r="T176" s="37"/>
      <c r="U176" s="37"/>
      <c r="V176" s="37"/>
      <c r="W176" s="37"/>
      <c r="X176" s="37"/>
      <c r="Y176" s="37"/>
    </row>
    <row r="177" spans="1:25" ht="15.75" customHeight="1" x14ac:dyDescent="0.25">
      <c r="A177" s="75"/>
      <c r="B177" s="89"/>
      <c r="C177" s="37"/>
      <c r="D177" s="37"/>
      <c r="E177" s="37"/>
      <c r="F177" s="37"/>
      <c r="G177" s="37"/>
      <c r="H177" s="37"/>
      <c r="I177" s="37"/>
      <c r="J177" s="37"/>
      <c r="K177" s="37"/>
      <c r="L177" s="37"/>
      <c r="M177" s="37"/>
      <c r="N177" s="37"/>
      <c r="O177" s="37"/>
      <c r="P177" s="37"/>
      <c r="Q177" s="37"/>
      <c r="R177" s="37"/>
      <c r="S177" s="37"/>
      <c r="T177" s="37"/>
      <c r="U177" s="37"/>
      <c r="V177" s="37"/>
      <c r="W177" s="37"/>
      <c r="X177" s="37"/>
      <c r="Y177" s="37"/>
    </row>
    <row r="178" spans="1:25" ht="15.75" customHeight="1" x14ac:dyDescent="0.25">
      <c r="A178" s="75"/>
      <c r="B178" s="89"/>
      <c r="C178" s="37"/>
      <c r="D178" s="37"/>
      <c r="E178" s="37"/>
      <c r="F178" s="37"/>
      <c r="G178" s="37"/>
      <c r="H178" s="37"/>
      <c r="I178" s="37"/>
      <c r="J178" s="37"/>
      <c r="K178" s="37"/>
      <c r="L178" s="37"/>
      <c r="M178" s="37"/>
      <c r="N178" s="37"/>
      <c r="O178" s="37"/>
      <c r="P178" s="37"/>
      <c r="Q178" s="37"/>
      <c r="R178" s="37"/>
      <c r="S178" s="37"/>
      <c r="T178" s="37"/>
      <c r="U178" s="37"/>
      <c r="V178" s="37"/>
      <c r="W178" s="37"/>
      <c r="X178" s="37"/>
      <c r="Y178" s="37"/>
    </row>
    <row r="179" spans="1:25" ht="15.75" customHeight="1" x14ac:dyDescent="0.25">
      <c r="A179" s="75"/>
      <c r="B179" s="89"/>
      <c r="C179" s="37"/>
      <c r="D179" s="37"/>
      <c r="E179" s="37"/>
      <c r="F179" s="37"/>
      <c r="G179" s="37"/>
      <c r="H179" s="37"/>
      <c r="I179" s="37"/>
      <c r="J179" s="37"/>
      <c r="K179" s="37"/>
      <c r="L179" s="37"/>
      <c r="M179" s="37"/>
      <c r="N179" s="37"/>
      <c r="O179" s="37"/>
      <c r="P179" s="37"/>
      <c r="Q179" s="37"/>
      <c r="R179" s="37"/>
      <c r="S179" s="37"/>
      <c r="T179" s="37"/>
      <c r="U179" s="37"/>
      <c r="V179" s="37"/>
      <c r="W179" s="37"/>
      <c r="X179" s="37"/>
      <c r="Y179" s="37"/>
    </row>
    <row r="180" spans="1:25" ht="15.75" customHeight="1" x14ac:dyDescent="0.25">
      <c r="A180" s="75"/>
      <c r="B180" s="89"/>
      <c r="C180" s="37"/>
      <c r="D180" s="37"/>
      <c r="E180" s="37"/>
      <c r="F180" s="37"/>
      <c r="G180" s="37"/>
      <c r="H180" s="37"/>
      <c r="I180" s="37"/>
      <c r="J180" s="37"/>
      <c r="K180" s="37"/>
      <c r="L180" s="37"/>
      <c r="M180" s="37"/>
      <c r="N180" s="37"/>
      <c r="O180" s="37"/>
      <c r="P180" s="37"/>
      <c r="Q180" s="37"/>
      <c r="R180" s="37"/>
      <c r="S180" s="37"/>
      <c r="T180" s="37"/>
      <c r="U180" s="37"/>
      <c r="V180" s="37"/>
      <c r="W180" s="37"/>
      <c r="X180" s="37"/>
      <c r="Y180" s="37"/>
    </row>
    <row r="181" spans="1:25" ht="15.75" customHeight="1" x14ac:dyDescent="0.25">
      <c r="A181" s="75"/>
      <c r="B181" s="89"/>
      <c r="C181" s="37"/>
      <c r="D181" s="37"/>
      <c r="E181" s="37"/>
      <c r="F181" s="37"/>
      <c r="G181" s="37"/>
      <c r="H181" s="37"/>
      <c r="I181" s="37"/>
      <c r="J181" s="37"/>
      <c r="K181" s="37"/>
      <c r="L181" s="37"/>
      <c r="M181" s="37"/>
      <c r="N181" s="37"/>
      <c r="O181" s="37"/>
      <c r="P181" s="37"/>
      <c r="Q181" s="37"/>
      <c r="R181" s="37"/>
      <c r="S181" s="37"/>
      <c r="T181" s="37"/>
      <c r="U181" s="37"/>
      <c r="V181" s="37"/>
      <c r="W181" s="37"/>
      <c r="X181" s="37"/>
      <c r="Y181" s="37"/>
    </row>
    <row r="182" spans="1:25" ht="15.75" customHeight="1" x14ac:dyDescent="0.25">
      <c r="A182" s="75"/>
      <c r="B182" s="89"/>
      <c r="C182" s="37"/>
      <c r="D182" s="37"/>
      <c r="E182" s="37"/>
      <c r="F182" s="37"/>
      <c r="G182" s="37"/>
      <c r="H182" s="37"/>
      <c r="I182" s="37"/>
      <c r="J182" s="37"/>
      <c r="K182" s="37"/>
      <c r="L182" s="37"/>
      <c r="M182" s="37"/>
      <c r="N182" s="37"/>
      <c r="O182" s="37"/>
      <c r="P182" s="37"/>
      <c r="Q182" s="37"/>
      <c r="R182" s="37"/>
      <c r="S182" s="37"/>
      <c r="T182" s="37"/>
      <c r="U182" s="37"/>
      <c r="V182" s="37"/>
      <c r="W182" s="37"/>
      <c r="X182" s="37"/>
      <c r="Y182" s="37"/>
    </row>
    <row r="183" spans="1:25" ht="15.75" customHeight="1" x14ac:dyDescent="0.25">
      <c r="A183" s="75"/>
      <c r="B183" s="89"/>
      <c r="C183" s="37"/>
      <c r="D183" s="37"/>
      <c r="E183" s="37"/>
      <c r="F183" s="37"/>
      <c r="G183" s="37"/>
      <c r="H183" s="37"/>
      <c r="I183" s="37"/>
      <c r="J183" s="37"/>
      <c r="K183" s="37"/>
      <c r="L183" s="37"/>
      <c r="M183" s="37"/>
      <c r="N183" s="37"/>
      <c r="O183" s="37"/>
      <c r="P183" s="37"/>
      <c r="Q183" s="37"/>
      <c r="R183" s="37"/>
      <c r="S183" s="37"/>
      <c r="T183" s="37"/>
      <c r="U183" s="37"/>
      <c r="V183" s="37"/>
      <c r="W183" s="37"/>
      <c r="X183" s="37"/>
      <c r="Y183" s="37"/>
    </row>
    <row r="184" spans="1:25" ht="15.75" customHeight="1" x14ac:dyDescent="0.25">
      <c r="A184" s="75"/>
      <c r="B184" s="89"/>
      <c r="C184" s="37"/>
      <c r="D184" s="37"/>
      <c r="E184" s="37"/>
      <c r="F184" s="37"/>
      <c r="G184" s="37"/>
      <c r="H184" s="37"/>
      <c r="I184" s="37"/>
      <c r="J184" s="37"/>
      <c r="K184" s="37"/>
      <c r="L184" s="37"/>
      <c r="M184" s="37"/>
      <c r="N184" s="37"/>
      <c r="O184" s="37"/>
      <c r="P184" s="37"/>
      <c r="Q184" s="37"/>
      <c r="R184" s="37"/>
      <c r="S184" s="37"/>
      <c r="T184" s="37"/>
      <c r="U184" s="37"/>
      <c r="V184" s="37"/>
      <c r="W184" s="37"/>
      <c r="X184" s="37"/>
      <c r="Y184" s="37"/>
    </row>
    <row r="185" spans="1:25" ht="15.75" customHeight="1" x14ac:dyDescent="0.25">
      <c r="A185" s="75"/>
      <c r="B185" s="89"/>
      <c r="C185" s="37"/>
      <c r="D185" s="37"/>
      <c r="E185" s="37"/>
      <c r="F185" s="37"/>
      <c r="G185" s="37"/>
      <c r="H185" s="37"/>
      <c r="I185" s="37"/>
      <c r="J185" s="37"/>
      <c r="K185" s="37"/>
      <c r="L185" s="37"/>
      <c r="M185" s="37"/>
      <c r="N185" s="37"/>
      <c r="O185" s="37"/>
      <c r="P185" s="37"/>
      <c r="Q185" s="37"/>
      <c r="R185" s="37"/>
      <c r="S185" s="37"/>
      <c r="T185" s="37"/>
      <c r="U185" s="37"/>
      <c r="V185" s="37"/>
      <c r="W185" s="37"/>
      <c r="X185" s="37"/>
      <c r="Y185" s="37"/>
    </row>
    <row r="186" spans="1:25" ht="15.75" customHeight="1" x14ac:dyDescent="0.25">
      <c r="A186" s="75"/>
      <c r="B186" s="89"/>
      <c r="C186" s="37"/>
      <c r="D186" s="37"/>
      <c r="E186" s="37"/>
      <c r="F186" s="37"/>
      <c r="G186" s="37"/>
      <c r="H186" s="37"/>
      <c r="I186" s="37"/>
      <c r="J186" s="37"/>
      <c r="K186" s="37"/>
      <c r="L186" s="37"/>
      <c r="M186" s="37"/>
      <c r="N186" s="37"/>
      <c r="O186" s="37"/>
      <c r="P186" s="37"/>
      <c r="Q186" s="37"/>
      <c r="R186" s="37"/>
      <c r="S186" s="37"/>
      <c r="T186" s="37"/>
      <c r="U186" s="37"/>
      <c r="V186" s="37"/>
      <c r="W186" s="37"/>
      <c r="X186" s="37"/>
      <c r="Y186" s="37"/>
    </row>
    <row r="187" spans="1:25" ht="15.75" customHeight="1" x14ac:dyDescent="0.25">
      <c r="A187" s="75"/>
      <c r="B187" s="89"/>
      <c r="C187" s="37"/>
      <c r="D187" s="37"/>
      <c r="E187" s="37"/>
      <c r="F187" s="37"/>
      <c r="G187" s="37"/>
      <c r="H187" s="37"/>
      <c r="I187" s="37"/>
      <c r="J187" s="37"/>
      <c r="K187" s="37"/>
      <c r="L187" s="37"/>
      <c r="M187" s="37"/>
      <c r="N187" s="37"/>
      <c r="O187" s="37"/>
      <c r="P187" s="37"/>
      <c r="Q187" s="37"/>
      <c r="R187" s="37"/>
      <c r="S187" s="37"/>
      <c r="T187" s="37"/>
      <c r="U187" s="37"/>
      <c r="V187" s="37"/>
      <c r="W187" s="37"/>
      <c r="X187" s="37"/>
      <c r="Y187" s="37"/>
    </row>
    <row r="188" spans="1:25" ht="15.75" customHeight="1" x14ac:dyDescent="0.25">
      <c r="A188" s="75"/>
      <c r="B188" s="89"/>
      <c r="C188" s="37"/>
      <c r="D188" s="37"/>
      <c r="E188" s="37"/>
      <c r="F188" s="37"/>
      <c r="G188" s="37"/>
      <c r="H188" s="37"/>
      <c r="I188" s="37"/>
      <c r="J188" s="37"/>
      <c r="K188" s="37"/>
      <c r="L188" s="37"/>
      <c r="M188" s="37"/>
      <c r="N188" s="37"/>
      <c r="O188" s="37"/>
      <c r="P188" s="37"/>
      <c r="Q188" s="37"/>
      <c r="R188" s="37"/>
      <c r="S188" s="37"/>
      <c r="T188" s="37"/>
      <c r="U188" s="37"/>
      <c r="V188" s="37"/>
      <c r="W188" s="37"/>
      <c r="X188" s="37"/>
      <c r="Y188" s="37"/>
    </row>
    <row r="189" spans="1:25" ht="15.75" customHeight="1" x14ac:dyDescent="0.25">
      <c r="A189" s="75"/>
      <c r="B189" s="89"/>
      <c r="C189" s="37"/>
      <c r="D189" s="37"/>
      <c r="E189" s="37"/>
      <c r="F189" s="37"/>
      <c r="G189" s="37"/>
      <c r="H189" s="37"/>
      <c r="I189" s="37"/>
      <c r="J189" s="37"/>
      <c r="K189" s="37"/>
      <c r="L189" s="37"/>
      <c r="M189" s="37"/>
      <c r="N189" s="37"/>
      <c r="O189" s="37"/>
      <c r="P189" s="37"/>
      <c r="Q189" s="37"/>
      <c r="R189" s="37"/>
      <c r="S189" s="37"/>
      <c r="T189" s="37"/>
      <c r="U189" s="37"/>
      <c r="V189" s="37"/>
      <c r="W189" s="37"/>
      <c r="X189" s="37"/>
      <c r="Y189" s="37"/>
    </row>
    <row r="190" spans="1:25" ht="15.75" customHeight="1" x14ac:dyDescent="0.25">
      <c r="A190" s="75"/>
      <c r="B190" s="89"/>
      <c r="C190" s="37"/>
      <c r="D190" s="37"/>
      <c r="E190" s="37"/>
      <c r="F190" s="37"/>
      <c r="G190" s="37"/>
      <c r="H190" s="37"/>
      <c r="I190" s="37"/>
      <c r="J190" s="37"/>
      <c r="K190" s="37"/>
      <c r="L190" s="37"/>
      <c r="M190" s="37"/>
      <c r="N190" s="37"/>
      <c r="O190" s="37"/>
      <c r="P190" s="37"/>
      <c r="Q190" s="37"/>
      <c r="R190" s="37"/>
      <c r="S190" s="37"/>
      <c r="T190" s="37"/>
      <c r="U190" s="37"/>
      <c r="V190" s="37"/>
      <c r="W190" s="37"/>
      <c r="X190" s="37"/>
      <c r="Y190" s="37"/>
    </row>
    <row r="191" spans="1:25" ht="15.75" customHeight="1" x14ac:dyDescent="0.25">
      <c r="A191" s="75"/>
      <c r="B191" s="89"/>
      <c r="C191" s="37"/>
      <c r="D191" s="37"/>
      <c r="E191" s="37"/>
      <c r="F191" s="37"/>
      <c r="G191" s="37"/>
      <c r="H191" s="37"/>
      <c r="I191" s="37"/>
      <c r="J191" s="37"/>
      <c r="K191" s="37"/>
      <c r="L191" s="37"/>
      <c r="M191" s="37"/>
      <c r="N191" s="37"/>
      <c r="O191" s="37"/>
      <c r="P191" s="37"/>
      <c r="Q191" s="37"/>
      <c r="R191" s="37"/>
      <c r="S191" s="37"/>
      <c r="T191" s="37"/>
      <c r="U191" s="37"/>
      <c r="V191" s="37"/>
      <c r="W191" s="37"/>
      <c r="X191" s="37"/>
      <c r="Y191" s="37"/>
    </row>
    <row r="192" spans="1:25" ht="15.75" customHeight="1" x14ac:dyDescent="0.25">
      <c r="A192" s="75"/>
      <c r="B192" s="89"/>
      <c r="C192" s="37"/>
      <c r="D192" s="37"/>
      <c r="E192" s="37"/>
      <c r="F192" s="37"/>
      <c r="G192" s="37"/>
      <c r="H192" s="37"/>
      <c r="I192" s="37"/>
      <c r="J192" s="37"/>
      <c r="K192" s="37"/>
      <c r="L192" s="37"/>
      <c r="M192" s="37"/>
      <c r="N192" s="37"/>
      <c r="O192" s="37"/>
      <c r="P192" s="37"/>
      <c r="Q192" s="37"/>
      <c r="R192" s="37"/>
      <c r="S192" s="37"/>
      <c r="T192" s="37"/>
      <c r="U192" s="37"/>
      <c r="V192" s="37"/>
      <c r="W192" s="37"/>
      <c r="X192" s="37"/>
      <c r="Y192" s="37"/>
    </row>
    <row r="193" spans="1:25" ht="15.75" customHeight="1" x14ac:dyDescent="0.25">
      <c r="A193" s="75"/>
      <c r="B193" s="89"/>
      <c r="C193" s="37"/>
      <c r="D193" s="37"/>
      <c r="E193" s="37"/>
      <c r="F193" s="37"/>
      <c r="G193" s="37"/>
      <c r="H193" s="37"/>
      <c r="I193" s="37"/>
      <c r="J193" s="37"/>
      <c r="K193" s="37"/>
      <c r="L193" s="37"/>
      <c r="M193" s="37"/>
      <c r="N193" s="37"/>
      <c r="O193" s="37"/>
      <c r="P193" s="37"/>
      <c r="Q193" s="37"/>
      <c r="R193" s="37"/>
      <c r="S193" s="37"/>
      <c r="T193" s="37"/>
      <c r="U193" s="37"/>
      <c r="V193" s="37"/>
      <c r="W193" s="37"/>
      <c r="X193" s="37"/>
      <c r="Y193" s="37"/>
    </row>
    <row r="194" spans="1:25" ht="15.75" customHeight="1" x14ac:dyDescent="0.25">
      <c r="A194" s="75"/>
      <c r="B194" s="89"/>
      <c r="C194" s="37"/>
      <c r="D194" s="37"/>
      <c r="E194" s="37"/>
      <c r="F194" s="37"/>
      <c r="G194" s="37"/>
      <c r="H194" s="37"/>
      <c r="I194" s="37"/>
      <c r="J194" s="37"/>
      <c r="K194" s="37"/>
      <c r="L194" s="37"/>
      <c r="M194" s="37"/>
      <c r="N194" s="37"/>
      <c r="O194" s="37"/>
      <c r="P194" s="37"/>
      <c r="Q194" s="37"/>
      <c r="R194" s="37"/>
      <c r="S194" s="37"/>
      <c r="T194" s="37"/>
      <c r="U194" s="37"/>
      <c r="V194" s="37"/>
      <c r="W194" s="37"/>
      <c r="X194" s="37"/>
      <c r="Y194" s="37"/>
    </row>
    <row r="195" spans="1:25" ht="15.75" customHeight="1" x14ac:dyDescent="0.25">
      <c r="A195" s="75"/>
      <c r="B195" s="89"/>
      <c r="C195" s="37"/>
      <c r="D195" s="37"/>
      <c r="E195" s="37"/>
      <c r="F195" s="37"/>
      <c r="G195" s="37"/>
      <c r="H195" s="37"/>
      <c r="I195" s="37"/>
      <c r="J195" s="37"/>
      <c r="K195" s="37"/>
      <c r="L195" s="37"/>
      <c r="M195" s="37"/>
      <c r="N195" s="37"/>
      <c r="O195" s="37"/>
      <c r="P195" s="37"/>
      <c r="Q195" s="37"/>
      <c r="R195" s="37"/>
      <c r="S195" s="37"/>
      <c r="T195" s="37"/>
      <c r="U195" s="37"/>
      <c r="V195" s="37"/>
      <c r="W195" s="37"/>
      <c r="X195" s="37"/>
      <c r="Y195" s="37"/>
    </row>
    <row r="196" spans="1:25" ht="15.75" customHeight="1" x14ac:dyDescent="0.25">
      <c r="A196" s="75"/>
      <c r="B196" s="89"/>
      <c r="C196" s="37"/>
      <c r="D196" s="37"/>
      <c r="E196" s="37"/>
      <c r="F196" s="37"/>
      <c r="G196" s="37"/>
      <c r="H196" s="37"/>
      <c r="I196" s="37"/>
      <c r="J196" s="37"/>
      <c r="K196" s="37"/>
      <c r="L196" s="37"/>
      <c r="M196" s="37"/>
      <c r="N196" s="37"/>
      <c r="O196" s="37"/>
      <c r="P196" s="37"/>
      <c r="Q196" s="37"/>
      <c r="R196" s="37"/>
      <c r="S196" s="37"/>
      <c r="T196" s="37"/>
      <c r="U196" s="37"/>
      <c r="V196" s="37"/>
      <c r="W196" s="37"/>
      <c r="X196" s="37"/>
      <c r="Y196" s="37"/>
    </row>
    <row r="197" spans="1:25" ht="15.75" customHeight="1" x14ac:dyDescent="0.25">
      <c r="A197" s="75"/>
      <c r="B197" s="89"/>
      <c r="C197" s="37"/>
      <c r="D197" s="37"/>
      <c r="E197" s="37"/>
      <c r="F197" s="37"/>
      <c r="G197" s="37"/>
      <c r="H197" s="37"/>
      <c r="I197" s="37"/>
      <c r="J197" s="37"/>
      <c r="K197" s="37"/>
      <c r="L197" s="37"/>
      <c r="M197" s="37"/>
      <c r="N197" s="37"/>
      <c r="O197" s="37"/>
      <c r="P197" s="37"/>
      <c r="Q197" s="37"/>
      <c r="R197" s="37"/>
      <c r="S197" s="37"/>
      <c r="T197" s="37"/>
      <c r="U197" s="37"/>
      <c r="V197" s="37"/>
      <c r="W197" s="37"/>
      <c r="X197" s="37"/>
      <c r="Y197" s="37"/>
    </row>
    <row r="198" spans="1:25" ht="15.75" customHeight="1" x14ac:dyDescent="0.25">
      <c r="A198" s="75"/>
      <c r="B198" s="89"/>
      <c r="C198" s="37"/>
      <c r="D198" s="37"/>
      <c r="E198" s="37"/>
      <c r="F198" s="37"/>
      <c r="G198" s="37"/>
      <c r="H198" s="37"/>
      <c r="I198" s="37"/>
      <c r="J198" s="37"/>
      <c r="K198" s="37"/>
      <c r="L198" s="37"/>
      <c r="M198" s="37"/>
      <c r="N198" s="37"/>
      <c r="O198" s="37"/>
      <c r="P198" s="37"/>
      <c r="Q198" s="37"/>
      <c r="R198" s="37"/>
      <c r="S198" s="37"/>
      <c r="T198" s="37"/>
      <c r="U198" s="37"/>
      <c r="V198" s="37"/>
      <c r="W198" s="37"/>
      <c r="X198" s="37"/>
      <c r="Y198" s="37"/>
    </row>
    <row r="199" spans="1:25" ht="15.75" customHeight="1" x14ac:dyDescent="0.25">
      <c r="A199" s="75"/>
      <c r="B199" s="89"/>
      <c r="C199" s="37"/>
      <c r="D199" s="37"/>
      <c r="E199" s="37"/>
      <c r="F199" s="37"/>
      <c r="G199" s="37"/>
      <c r="H199" s="37"/>
      <c r="I199" s="37"/>
      <c r="J199" s="37"/>
      <c r="K199" s="37"/>
      <c r="L199" s="37"/>
      <c r="M199" s="37"/>
      <c r="N199" s="37"/>
      <c r="O199" s="37"/>
      <c r="P199" s="37"/>
      <c r="Q199" s="37"/>
      <c r="R199" s="37"/>
      <c r="S199" s="37"/>
      <c r="T199" s="37"/>
      <c r="U199" s="37"/>
      <c r="V199" s="37"/>
      <c r="W199" s="37"/>
      <c r="X199" s="37"/>
      <c r="Y199" s="37"/>
    </row>
    <row r="200" spans="1:25" ht="15.75" customHeight="1" x14ac:dyDescent="0.25">
      <c r="A200" s="75"/>
      <c r="B200" s="89"/>
      <c r="C200" s="37"/>
      <c r="D200" s="37"/>
      <c r="E200" s="37"/>
      <c r="F200" s="37"/>
      <c r="G200" s="37"/>
      <c r="H200" s="37"/>
      <c r="I200" s="37"/>
      <c r="J200" s="37"/>
      <c r="K200" s="37"/>
      <c r="L200" s="37"/>
      <c r="M200" s="37"/>
      <c r="N200" s="37"/>
      <c r="O200" s="37"/>
      <c r="P200" s="37"/>
      <c r="Q200" s="37"/>
      <c r="R200" s="37"/>
      <c r="S200" s="37"/>
      <c r="T200" s="37"/>
      <c r="U200" s="37"/>
      <c r="V200" s="37"/>
      <c r="W200" s="37"/>
      <c r="X200" s="37"/>
      <c r="Y200" s="37"/>
    </row>
    <row r="201" spans="1:25" ht="15.75" customHeight="1" x14ac:dyDescent="0.25">
      <c r="A201" s="75"/>
      <c r="B201" s="89"/>
      <c r="C201" s="37"/>
      <c r="D201" s="37"/>
      <c r="E201" s="37"/>
      <c r="F201" s="37"/>
      <c r="G201" s="37"/>
      <c r="H201" s="37"/>
      <c r="I201" s="37"/>
      <c r="J201" s="37"/>
      <c r="K201" s="37"/>
      <c r="L201" s="37"/>
      <c r="M201" s="37"/>
      <c r="N201" s="37"/>
      <c r="O201" s="37"/>
      <c r="P201" s="37"/>
      <c r="Q201" s="37"/>
      <c r="R201" s="37"/>
      <c r="S201" s="37"/>
      <c r="T201" s="37"/>
      <c r="U201" s="37"/>
      <c r="V201" s="37"/>
      <c r="W201" s="37"/>
      <c r="X201" s="37"/>
      <c r="Y201" s="37"/>
    </row>
    <row r="202" spans="1:25" ht="15.75" customHeight="1" x14ac:dyDescent="0.25">
      <c r="A202" s="75"/>
      <c r="B202" s="89"/>
      <c r="C202" s="37"/>
      <c r="D202" s="37"/>
      <c r="E202" s="37"/>
      <c r="F202" s="37"/>
      <c r="G202" s="37"/>
      <c r="H202" s="37"/>
      <c r="I202" s="37"/>
      <c r="J202" s="37"/>
      <c r="K202" s="37"/>
      <c r="L202" s="37"/>
      <c r="M202" s="37"/>
      <c r="N202" s="37"/>
      <c r="O202" s="37"/>
      <c r="P202" s="37"/>
      <c r="Q202" s="37"/>
      <c r="R202" s="37"/>
      <c r="S202" s="37"/>
      <c r="T202" s="37"/>
      <c r="U202" s="37"/>
      <c r="V202" s="37"/>
      <c r="W202" s="37"/>
      <c r="X202" s="37"/>
      <c r="Y202" s="37"/>
    </row>
    <row r="203" spans="1:25" ht="15.75" customHeight="1" x14ac:dyDescent="0.25">
      <c r="A203" s="75"/>
      <c r="B203" s="89"/>
      <c r="C203" s="37"/>
      <c r="D203" s="37"/>
      <c r="E203" s="37"/>
      <c r="F203" s="37"/>
      <c r="G203" s="37"/>
      <c r="H203" s="37"/>
      <c r="I203" s="37"/>
      <c r="J203" s="37"/>
      <c r="K203" s="37"/>
      <c r="L203" s="37"/>
      <c r="M203" s="37"/>
      <c r="N203" s="37"/>
      <c r="O203" s="37"/>
      <c r="P203" s="37"/>
      <c r="Q203" s="37"/>
      <c r="R203" s="37"/>
      <c r="S203" s="37"/>
      <c r="T203" s="37"/>
      <c r="U203" s="37"/>
      <c r="V203" s="37"/>
      <c r="W203" s="37"/>
      <c r="X203" s="37"/>
      <c r="Y203" s="37"/>
    </row>
    <row r="204" spans="1:25" ht="15.75" customHeight="1" x14ac:dyDescent="0.25">
      <c r="A204" s="75"/>
      <c r="B204" s="89"/>
      <c r="C204" s="37"/>
      <c r="D204" s="37"/>
      <c r="E204" s="37"/>
      <c r="F204" s="37"/>
      <c r="G204" s="37"/>
      <c r="H204" s="37"/>
      <c r="I204" s="37"/>
      <c r="J204" s="37"/>
      <c r="K204" s="37"/>
      <c r="L204" s="37"/>
      <c r="M204" s="37"/>
      <c r="N204" s="37"/>
      <c r="O204" s="37"/>
      <c r="P204" s="37"/>
      <c r="Q204" s="37"/>
      <c r="R204" s="37"/>
      <c r="S204" s="37"/>
      <c r="T204" s="37"/>
      <c r="U204" s="37"/>
      <c r="V204" s="37"/>
      <c r="W204" s="37"/>
      <c r="X204" s="37"/>
      <c r="Y204" s="37"/>
    </row>
    <row r="205" spans="1:25" ht="15.75" customHeight="1" x14ac:dyDescent="0.25">
      <c r="A205" s="75"/>
      <c r="B205" s="89"/>
      <c r="C205" s="37"/>
      <c r="D205" s="37"/>
      <c r="E205" s="37"/>
      <c r="F205" s="37"/>
      <c r="G205" s="37"/>
      <c r="H205" s="37"/>
      <c r="I205" s="37"/>
      <c r="J205" s="37"/>
      <c r="K205" s="37"/>
      <c r="L205" s="37"/>
      <c r="M205" s="37"/>
      <c r="N205" s="37"/>
      <c r="O205" s="37"/>
      <c r="P205" s="37"/>
      <c r="Q205" s="37"/>
      <c r="R205" s="37"/>
      <c r="S205" s="37"/>
      <c r="T205" s="37"/>
      <c r="U205" s="37"/>
      <c r="V205" s="37"/>
      <c r="W205" s="37"/>
      <c r="X205" s="37"/>
      <c r="Y205" s="37"/>
    </row>
    <row r="206" spans="1:25" ht="15.75" customHeight="1" x14ac:dyDescent="0.25">
      <c r="A206" s="75"/>
      <c r="B206" s="89"/>
      <c r="C206" s="37"/>
      <c r="D206" s="37"/>
      <c r="E206" s="37"/>
      <c r="F206" s="37"/>
      <c r="G206" s="37"/>
      <c r="H206" s="37"/>
      <c r="I206" s="37"/>
      <c r="J206" s="37"/>
      <c r="K206" s="37"/>
      <c r="L206" s="37"/>
      <c r="M206" s="37"/>
      <c r="N206" s="37"/>
      <c r="O206" s="37"/>
      <c r="P206" s="37"/>
      <c r="Q206" s="37"/>
      <c r="R206" s="37"/>
      <c r="S206" s="37"/>
      <c r="T206" s="37"/>
      <c r="U206" s="37"/>
      <c r="V206" s="37"/>
      <c r="W206" s="37"/>
      <c r="X206" s="37"/>
      <c r="Y206" s="37"/>
    </row>
    <row r="207" spans="1:25" ht="15.75" customHeight="1" x14ac:dyDescent="0.25">
      <c r="A207" s="75"/>
      <c r="B207" s="89"/>
      <c r="C207" s="37"/>
      <c r="D207" s="37"/>
      <c r="E207" s="37"/>
      <c r="F207" s="37"/>
      <c r="G207" s="37"/>
      <c r="H207" s="37"/>
      <c r="I207" s="37"/>
      <c r="J207" s="37"/>
      <c r="K207" s="37"/>
      <c r="L207" s="37"/>
      <c r="M207" s="37"/>
      <c r="N207" s="37"/>
      <c r="O207" s="37"/>
      <c r="P207" s="37"/>
      <c r="Q207" s="37"/>
      <c r="R207" s="37"/>
      <c r="S207" s="37"/>
      <c r="T207" s="37"/>
      <c r="U207" s="37"/>
      <c r="V207" s="37"/>
      <c r="W207" s="37"/>
      <c r="X207" s="37"/>
      <c r="Y207" s="37"/>
    </row>
    <row r="208" spans="1:25" ht="15.75" customHeight="1" x14ac:dyDescent="0.25">
      <c r="A208" s="75"/>
      <c r="B208" s="89"/>
      <c r="C208" s="37"/>
      <c r="D208" s="37"/>
      <c r="E208" s="37"/>
      <c r="F208" s="37"/>
      <c r="G208" s="37"/>
      <c r="H208" s="37"/>
      <c r="I208" s="37"/>
      <c r="J208" s="37"/>
      <c r="K208" s="37"/>
      <c r="L208" s="37"/>
      <c r="M208" s="37"/>
      <c r="N208" s="37"/>
      <c r="O208" s="37"/>
      <c r="P208" s="37"/>
      <c r="Q208" s="37"/>
      <c r="R208" s="37"/>
      <c r="S208" s="37"/>
      <c r="T208" s="37"/>
      <c r="U208" s="37"/>
      <c r="V208" s="37"/>
      <c r="W208" s="37"/>
      <c r="X208" s="37"/>
      <c r="Y208" s="37"/>
    </row>
    <row r="209" spans="1:25" ht="15.75" customHeight="1" x14ac:dyDescent="0.25">
      <c r="A209" s="75"/>
      <c r="B209" s="89"/>
      <c r="C209" s="37"/>
      <c r="D209" s="37"/>
      <c r="E209" s="37"/>
      <c r="F209" s="37"/>
      <c r="G209" s="37"/>
      <c r="H209" s="37"/>
      <c r="I209" s="37"/>
      <c r="J209" s="37"/>
      <c r="K209" s="37"/>
      <c r="L209" s="37"/>
      <c r="M209" s="37"/>
      <c r="N209" s="37"/>
      <c r="O209" s="37"/>
      <c r="P209" s="37"/>
      <c r="Q209" s="37"/>
      <c r="R209" s="37"/>
      <c r="S209" s="37"/>
      <c r="T209" s="37"/>
      <c r="U209" s="37"/>
      <c r="V209" s="37"/>
      <c r="W209" s="37"/>
      <c r="X209" s="37"/>
      <c r="Y209" s="37"/>
    </row>
    <row r="210" spans="1:25" ht="15.75" customHeight="1" x14ac:dyDescent="0.25">
      <c r="A210" s="75"/>
      <c r="B210" s="89"/>
      <c r="C210" s="37"/>
      <c r="D210" s="37"/>
      <c r="E210" s="37"/>
      <c r="F210" s="37"/>
      <c r="G210" s="37"/>
      <c r="H210" s="37"/>
      <c r="I210" s="37"/>
      <c r="J210" s="37"/>
      <c r="K210" s="37"/>
      <c r="L210" s="37"/>
      <c r="M210" s="37"/>
      <c r="N210" s="37"/>
      <c r="O210" s="37"/>
      <c r="P210" s="37"/>
      <c r="Q210" s="37"/>
      <c r="R210" s="37"/>
      <c r="S210" s="37"/>
      <c r="T210" s="37"/>
      <c r="U210" s="37"/>
      <c r="V210" s="37"/>
      <c r="W210" s="37"/>
      <c r="X210" s="37"/>
      <c r="Y210" s="37"/>
    </row>
    <row r="211" spans="1:25" ht="15.75" customHeight="1" x14ac:dyDescent="0.25">
      <c r="A211" s="75"/>
      <c r="B211" s="89"/>
      <c r="C211" s="37"/>
      <c r="D211" s="37"/>
      <c r="E211" s="37"/>
      <c r="F211" s="37"/>
      <c r="G211" s="37"/>
      <c r="H211" s="37"/>
      <c r="I211" s="37"/>
      <c r="J211" s="37"/>
      <c r="K211" s="37"/>
      <c r="L211" s="37"/>
      <c r="M211" s="37"/>
      <c r="N211" s="37"/>
      <c r="O211" s="37"/>
      <c r="P211" s="37"/>
      <c r="Q211" s="37"/>
      <c r="R211" s="37"/>
      <c r="S211" s="37"/>
      <c r="T211" s="37"/>
      <c r="U211" s="37"/>
      <c r="V211" s="37"/>
      <c r="W211" s="37"/>
      <c r="X211" s="37"/>
      <c r="Y211" s="37"/>
    </row>
    <row r="212" spans="1:25" ht="15.75" customHeight="1" x14ac:dyDescent="0.25">
      <c r="A212" s="75"/>
      <c r="B212" s="89"/>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spans="1:25" ht="15.75" customHeight="1" x14ac:dyDescent="0.25">
      <c r="A213" s="75"/>
      <c r="B213" s="89"/>
      <c r="C213" s="37"/>
      <c r="D213" s="37"/>
      <c r="E213" s="37"/>
      <c r="F213" s="37"/>
      <c r="G213" s="37"/>
      <c r="H213" s="37"/>
      <c r="I213" s="37"/>
      <c r="J213" s="37"/>
      <c r="K213" s="37"/>
      <c r="L213" s="37"/>
      <c r="M213" s="37"/>
      <c r="N213" s="37"/>
      <c r="O213" s="37"/>
      <c r="P213" s="37"/>
      <c r="Q213" s="37"/>
      <c r="R213" s="37"/>
      <c r="S213" s="37"/>
      <c r="T213" s="37"/>
      <c r="U213" s="37"/>
      <c r="V213" s="37"/>
      <c r="W213" s="37"/>
      <c r="X213" s="37"/>
      <c r="Y213" s="37"/>
    </row>
    <row r="214" spans="1:25" ht="15.75" customHeight="1" x14ac:dyDescent="0.25">
      <c r="A214" s="75"/>
      <c r="B214" s="89"/>
      <c r="C214" s="37"/>
      <c r="D214" s="37"/>
      <c r="E214" s="37"/>
      <c r="F214" s="37"/>
      <c r="G214" s="37"/>
      <c r="H214" s="37"/>
      <c r="I214" s="37"/>
      <c r="J214" s="37"/>
      <c r="K214" s="37"/>
      <c r="L214" s="37"/>
      <c r="M214" s="37"/>
      <c r="N214" s="37"/>
      <c r="O214" s="37"/>
      <c r="P214" s="37"/>
      <c r="Q214" s="37"/>
      <c r="R214" s="37"/>
      <c r="S214" s="37"/>
      <c r="T214" s="37"/>
      <c r="U214" s="37"/>
      <c r="V214" s="37"/>
      <c r="W214" s="37"/>
      <c r="X214" s="37"/>
      <c r="Y214" s="37"/>
    </row>
    <row r="215" spans="1:25" ht="15.75" customHeight="1" x14ac:dyDescent="0.25">
      <c r="A215" s="75"/>
      <c r="B215" s="89"/>
      <c r="C215" s="37"/>
      <c r="D215" s="37"/>
      <c r="E215" s="37"/>
      <c r="F215" s="37"/>
      <c r="G215" s="37"/>
      <c r="H215" s="37"/>
      <c r="I215" s="37"/>
      <c r="J215" s="37"/>
      <c r="K215" s="37"/>
      <c r="L215" s="37"/>
      <c r="M215" s="37"/>
      <c r="N215" s="37"/>
      <c r="O215" s="37"/>
      <c r="P215" s="37"/>
      <c r="Q215" s="37"/>
      <c r="R215" s="37"/>
      <c r="S215" s="37"/>
      <c r="T215" s="37"/>
      <c r="U215" s="37"/>
      <c r="V215" s="37"/>
      <c r="W215" s="37"/>
      <c r="X215" s="37"/>
      <c r="Y215" s="37"/>
    </row>
    <row r="216" spans="1:25" ht="15.75" customHeight="1" x14ac:dyDescent="0.25">
      <c r="A216" s="75"/>
      <c r="B216" s="89"/>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ht="15.75" customHeight="1" x14ac:dyDescent="0.25">
      <c r="A217" s="75"/>
      <c r="B217" s="89"/>
      <c r="C217" s="37"/>
      <c r="D217" s="37"/>
      <c r="E217" s="37"/>
      <c r="F217" s="37"/>
      <c r="G217" s="37"/>
      <c r="H217" s="37"/>
      <c r="I217" s="37"/>
      <c r="J217" s="37"/>
      <c r="K217" s="37"/>
      <c r="L217" s="37"/>
      <c r="M217" s="37"/>
      <c r="N217" s="37"/>
      <c r="O217" s="37"/>
      <c r="P217" s="37"/>
      <c r="Q217" s="37"/>
      <c r="R217" s="37"/>
      <c r="S217" s="37"/>
      <c r="T217" s="37"/>
      <c r="U217" s="37"/>
      <c r="V217" s="37"/>
      <c r="W217" s="37"/>
      <c r="X217" s="37"/>
      <c r="Y217" s="37"/>
    </row>
    <row r="218" spans="1:25" ht="15.75" customHeight="1" x14ac:dyDescent="0.25">
      <c r="A218" s="75"/>
      <c r="B218" s="89"/>
      <c r="C218" s="37"/>
      <c r="D218" s="37"/>
      <c r="E218" s="37"/>
      <c r="F218" s="37"/>
      <c r="G218" s="37"/>
      <c r="H218" s="37"/>
      <c r="I218" s="37"/>
      <c r="J218" s="37"/>
      <c r="K218" s="37"/>
      <c r="L218" s="37"/>
      <c r="M218" s="37"/>
      <c r="N218" s="37"/>
      <c r="O218" s="37"/>
      <c r="P218" s="37"/>
      <c r="Q218" s="37"/>
      <c r="R218" s="37"/>
      <c r="S218" s="37"/>
      <c r="T218" s="37"/>
      <c r="U218" s="37"/>
      <c r="V218" s="37"/>
      <c r="W218" s="37"/>
      <c r="X218" s="37"/>
      <c r="Y218" s="37"/>
    </row>
    <row r="219" spans="1:25" ht="15.75" customHeight="1" x14ac:dyDescent="0.25">
      <c r="A219" s="75"/>
      <c r="B219" s="89"/>
      <c r="C219" s="37"/>
      <c r="D219" s="37"/>
      <c r="E219" s="37"/>
      <c r="F219" s="37"/>
      <c r="G219" s="37"/>
      <c r="H219" s="37"/>
      <c r="I219" s="37"/>
      <c r="J219" s="37"/>
      <c r="K219" s="37"/>
      <c r="L219" s="37"/>
      <c r="M219" s="37"/>
      <c r="N219" s="37"/>
      <c r="O219" s="37"/>
      <c r="P219" s="37"/>
      <c r="Q219" s="37"/>
      <c r="R219" s="37"/>
      <c r="S219" s="37"/>
      <c r="T219" s="37"/>
      <c r="U219" s="37"/>
      <c r="V219" s="37"/>
      <c r="W219" s="37"/>
      <c r="X219" s="37"/>
      <c r="Y219" s="37"/>
    </row>
    <row r="220" spans="1:25" ht="15.75" customHeight="1" x14ac:dyDescent="0.25">
      <c r="A220" s="75"/>
      <c r="B220" s="89"/>
      <c r="C220" s="37"/>
      <c r="D220" s="37"/>
      <c r="E220" s="37"/>
      <c r="F220" s="37"/>
      <c r="G220" s="37"/>
      <c r="H220" s="37"/>
      <c r="I220" s="37"/>
      <c r="J220" s="37"/>
      <c r="K220" s="37"/>
      <c r="L220" s="37"/>
      <c r="M220" s="37"/>
      <c r="N220" s="37"/>
      <c r="O220" s="37"/>
      <c r="P220" s="37"/>
      <c r="Q220" s="37"/>
      <c r="R220" s="37"/>
      <c r="S220" s="37"/>
      <c r="T220" s="37"/>
      <c r="U220" s="37"/>
      <c r="V220" s="37"/>
      <c r="W220" s="37"/>
      <c r="X220" s="37"/>
      <c r="Y220" s="37"/>
    </row>
    <row r="221" spans="1:25" ht="15.75" customHeight="1" x14ac:dyDescent="0.25">
      <c r="A221" s="75"/>
      <c r="B221" s="89"/>
      <c r="C221" s="37"/>
      <c r="D221" s="37"/>
      <c r="E221" s="37"/>
      <c r="F221" s="37"/>
      <c r="G221" s="37"/>
      <c r="H221" s="37"/>
      <c r="I221" s="37"/>
      <c r="J221" s="37"/>
      <c r="K221" s="37"/>
      <c r="L221" s="37"/>
      <c r="M221" s="37"/>
      <c r="N221" s="37"/>
      <c r="O221" s="37"/>
      <c r="P221" s="37"/>
      <c r="Q221" s="37"/>
      <c r="R221" s="37"/>
      <c r="S221" s="37"/>
      <c r="T221" s="37"/>
      <c r="U221" s="37"/>
      <c r="V221" s="37"/>
      <c r="W221" s="37"/>
      <c r="X221" s="37"/>
      <c r="Y221" s="37"/>
    </row>
    <row r="222" spans="1:25" ht="15.75" customHeight="1" x14ac:dyDescent="0.25">
      <c r="A222" s="75"/>
      <c r="B222" s="89"/>
      <c r="C222" s="37"/>
      <c r="D222" s="37"/>
      <c r="E222" s="37"/>
      <c r="F222" s="37"/>
      <c r="G222" s="37"/>
      <c r="H222" s="37"/>
      <c r="I222" s="37"/>
      <c r="J222" s="37"/>
      <c r="K222" s="37"/>
      <c r="L222" s="37"/>
      <c r="M222" s="37"/>
      <c r="N222" s="37"/>
      <c r="O222" s="37"/>
      <c r="P222" s="37"/>
      <c r="Q222" s="37"/>
      <c r="R222" s="37"/>
      <c r="S222" s="37"/>
      <c r="T222" s="37"/>
      <c r="U222" s="37"/>
      <c r="V222" s="37"/>
      <c r="W222" s="37"/>
      <c r="X222" s="37"/>
      <c r="Y222" s="37"/>
    </row>
    <row r="223" spans="1:25" ht="15.75" customHeight="1" x14ac:dyDescent="0.25">
      <c r="A223" s="75"/>
      <c r="B223" s="89"/>
      <c r="C223" s="37"/>
      <c r="D223" s="37"/>
      <c r="E223" s="37"/>
      <c r="F223" s="37"/>
      <c r="G223" s="37"/>
      <c r="H223" s="37"/>
      <c r="I223" s="37"/>
      <c r="J223" s="37"/>
      <c r="K223" s="37"/>
      <c r="L223" s="37"/>
      <c r="M223" s="37"/>
      <c r="N223" s="37"/>
      <c r="O223" s="37"/>
      <c r="P223" s="37"/>
      <c r="Q223" s="37"/>
      <c r="R223" s="37"/>
      <c r="S223" s="37"/>
      <c r="T223" s="37"/>
      <c r="U223" s="37"/>
      <c r="V223" s="37"/>
      <c r="W223" s="37"/>
      <c r="X223" s="37"/>
      <c r="Y223" s="37"/>
    </row>
    <row r="224" spans="1:25" ht="15.75" customHeight="1" x14ac:dyDescent="0.25">
      <c r="A224" s="75"/>
      <c r="B224" s="89"/>
      <c r="C224" s="37"/>
      <c r="D224" s="37"/>
      <c r="E224" s="37"/>
      <c r="F224" s="37"/>
      <c r="G224" s="37"/>
      <c r="H224" s="37"/>
      <c r="I224" s="37"/>
      <c r="J224" s="37"/>
      <c r="K224" s="37"/>
      <c r="L224" s="37"/>
      <c r="M224" s="37"/>
      <c r="N224" s="37"/>
      <c r="O224" s="37"/>
      <c r="P224" s="37"/>
      <c r="Q224" s="37"/>
      <c r="R224" s="37"/>
      <c r="S224" s="37"/>
      <c r="T224" s="37"/>
      <c r="U224" s="37"/>
      <c r="V224" s="37"/>
      <c r="W224" s="37"/>
      <c r="X224" s="37"/>
      <c r="Y224" s="37"/>
    </row>
    <row r="225" spans="1:25" ht="15.75" customHeight="1" x14ac:dyDescent="0.25">
      <c r="A225" s="75"/>
      <c r="B225" s="89"/>
      <c r="C225" s="37"/>
      <c r="D225" s="37"/>
      <c r="E225" s="37"/>
      <c r="F225" s="37"/>
      <c r="G225" s="37"/>
      <c r="H225" s="37"/>
      <c r="I225" s="37"/>
      <c r="J225" s="37"/>
      <c r="K225" s="37"/>
      <c r="L225" s="37"/>
      <c r="M225" s="37"/>
      <c r="N225" s="37"/>
      <c r="O225" s="37"/>
      <c r="P225" s="37"/>
      <c r="Q225" s="37"/>
      <c r="R225" s="37"/>
      <c r="S225" s="37"/>
      <c r="T225" s="37"/>
      <c r="U225" s="37"/>
      <c r="V225" s="37"/>
      <c r="W225" s="37"/>
      <c r="X225" s="37"/>
      <c r="Y225" s="37"/>
    </row>
    <row r="226" spans="1:25" ht="15.75" customHeight="1" x14ac:dyDescent="0.25">
      <c r="A226" s="75"/>
      <c r="B226" s="89"/>
      <c r="C226" s="37"/>
      <c r="D226" s="37"/>
      <c r="E226" s="37"/>
      <c r="F226" s="37"/>
      <c r="G226" s="37"/>
      <c r="H226" s="37"/>
      <c r="I226" s="37"/>
      <c r="J226" s="37"/>
      <c r="K226" s="37"/>
      <c r="L226" s="37"/>
      <c r="M226" s="37"/>
      <c r="N226" s="37"/>
      <c r="O226" s="37"/>
      <c r="P226" s="37"/>
      <c r="Q226" s="37"/>
      <c r="R226" s="37"/>
      <c r="S226" s="37"/>
      <c r="T226" s="37"/>
      <c r="U226" s="37"/>
      <c r="V226" s="37"/>
      <c r="W226" s="37"/>
      <c r="X226" s="37"/>
      <c r="Y226" s="37"/>
    </row>
    <row r="227" spans="1:25" ht="15.75" customHeight="1" x14ac:dyDescent="0.25">
      <c r="A227" s="75"/>
      <c r="B227" s="89"/>
      <c r="C227" s="37"/>
      <c r="D227" s="37"/>
      <c r="E227" s="37"/>
      <c r="F227" s="37"/>
      <c r="G227" s="37"/>
      <c r="H227" s="37"/>
      <c r="I227" s="37"/>
      <c r="J227" s="37"/>
      <c r="K227" s="37"/>
      <c r="L227" s="37"/>
      <c r="M227" s="37"/>
      <c r="N227" s="37"/>
      <c r="O227" s="37"/>
      <c r="P227" s="37"/>
      <c r="Q227" s="37"/>
      <c r="R227" s="37"/>
      <c r="S227" s="37"/>
      <c r="T227" s="37"/>
      <c r="U227" s="37"/>
      <c r="V227" s="37"/>
      <c r="W227" s="37"/>
      <c r="X227" s="37"/>
      <c r="Y227" s="37"/>
    </row>
    <row r="228" spans="1:25" ht="15.75" customHeight="1" x14ac:dyDescent="0.25">
      <c r="A228" s="75"/>
      <c r="B228" s="89"/>
      <c r="C228" s="37"/>
      <c r="D228" s="37"/>
      <c r="E228" s="37"/>
      <c r="F228" s="37"/>
      <c r="G228" s="37"/>
      <c r="H228" s="37"/>
      <c r="I228" s="37"/>
      <c r="J228" s="37"/>
      <c r="K228" s="37"/>
      <c r="L228" s="37"/>
      <c r="M228" s="37"/>
      <c r="N228" s="37"/>
      <c r="O228" s="37"/>
      <c r="P228" s="37"/>
      <c r="Q228" s="37"/>
      <c r="R228" s="37"/>
      <c r="S228" s="37"/>
      <c r="T228" s="37"/>
      <c r="U228" s="37"/>
      <c r="V228" s="37"/>
      <c r="W228" s="37"/>
      <c r="X228" s="37"/>
      <c r="Y228" s="37"/>
    </row>
    <row r="229" spans="1:25" ht="15.75" customHeight="1" x14ac:dyDescent="0.25">
      <c r="A229" s="75"/>
      <c r="B229" s="89"/>
      <c r="C229" s="37"/>
      <c r="D229" s="37"/>
      <c r="E229" s="37"/>
      <c r="F229" s="37"/>
      <c r="G229" s="37"/>
      <c r="H229" s="37"/>
      <c r="I229" s="37"/>
      <c r="J229" s="37"/>
      <c r="K229" s="37"/>
      <c r="L229" s="37"/>
      <c r="M229" s="37"/>
      <c r="N229" s="37"/>
      <c r="O229" s="37"/>
      <c r="P229" s="37"/>
      <c r="Q229" s="37"/>
      <c r="R229" s="37"/>
      <c r="S229" s="37"/>
      <c r="T229" s="37"/>
      <c r="U229" s="37"/>
      <c r="V229" s="37"/>
      <c r="W229" s="37"/>
      <c r="X229" s="37"/>
      <c r="Y229" s="37"/>
    </row>
    <row r="230" spans="1:25" ht="15.75" customHeight="1" x14ac:dyDescent="0.25">
      <c r="A230" s="75"/>
      <c r="B230" s="89"/>
      <c r="C230" s="37"/>
      <c r="D230" s="37"/>
      <c r="E230" s="37"/>
      <c r="F230" s="37"/>
      <c r="G230" s="37"/>
      <c r="H230" s="37"/>
      <c r="I230" s="37"/>
      <c r="J230" s="37"/>
      <c r="K230" s="37"/>
      <c r="L230" s="37"/>
      <c r="M230" s="37"/>
      <c r="N230" s="37"/>
      <c r="O230" s="37"/>
      <c r="P230" s="37"/>
      <c r="Q230" s="37"/>
      <c r="R230" s="37"/>
      <c r="S230" s="37"/>
      <c r="T230" s="37"/>
      <c r="U230" s="37"/>
      <c r="V230" s="37"/>
      <c r="W230" s="37"/>
      <c r="X230" s="37"/>
      <c r="Y230" s="37"/>
    </row>
    <row r="231" spans="1:25" ht="15.75" customHeight="1" x14ac:dyDescent="0.25">
      <c r="A231" s="75"/>
      <c r="B231" s="89"/>
      <c r="C231" s="37"/>
      <c r="D231" s="37"/>
      <c r="E231" s="37"/>
      <c r="F231" s="37"/>
      <c r="G231" s="37"/>
      <c r="H231" s="37"/>
      <c r="I231" s="37"/>
      <c r="J231" s="37"/>
      <c r="K231" s="37"/>
      <c r="L231" s="37"/>
      <c r="M231" s="37"/>
      <c r="N231" s="37"/>
      <c r="O231" s="37"/>
      <c r="P231" s="37"/>
      <c r="Q231" s="37"/>
      <c r="R231" s="37"/>
      <c r="S231" s="37"/>
      <c r="T231" s="37"/>
      <c r="U231" s="37"/>
      <c r="V231" s="37"/>
      <c r="W231" s="37"/>
      <c r="X231" s="37"/>
      <c r="Y231" s="37"/>
    </row>
    <row r="232" spans="1:25" ht="15.75" customHeight="1" x14ac:dyDescent="0.25">
      <c r="A232" s="75"/>
      <c r="B232" s="89"/>
      <c r="C232" s="37"/>
      <c r="D232" s="37"/>
      <c r="E232" s="37"/>
      <c r="F232" s="37"/>
      <c r="G232" s="37"/>
      <c r="H232" s="37"/>
      <c r="I232" s="37"/>
      <c r="J232" s="37"/>
      <c r="K232" s="37"/>
      <c r="L232" s="37"/>
      <c r="M232" s="37"/>
      <c r="N232" s="37"/>
      <c r="O232" s="37"/>
      <c r="P232" s="37"/>
      <c r="Q232" s="37"/>
      <c r="R232" s="37"/>
      <c r="S232" s="37"/>
      <c r="T232" s="37"/>
      <c r="U232" s="37"/>
      <c r="V232" s="37"/>
      <c r="W232" s="37"/>
      <c r="X232" s="37"/>
      <c r="Y232" s="37"/>
    </row>
    <row r="233" spans="1:25" ht="15.75" customHeight="1" x14ac:dyDescent="0.25">
      <c r="A233" s="75"/>
      <c r="B233" s="89"/>
      <c r="C233" s="37"/>
      <c r="D233" s="37"/>
      <c r="E233" s="37"/>
      <c r="F233" s="37"/>
      <c r="G233" s="37"/>
      <c r="H233" s="37"/>
      <c r="I233" s="37"/>
      <c r="J233" s="37"/>
      <c r="K233" s="37"/>
      <c r="L233" s="37"/>
      <c r="M233" s="37"/>
      <c r="N233" s="37"/>
      <c r="O233" s="37"/>
      <c r="P233" s="37"/>
      <c r="Q233" s="37"/>
      <c r="R233" s="37"/>
      <c r="S233" s="37"/>
      <c r="T233" s="37"/>
      <c r="U233" s="37"/>
      <c r="V233" s="37"/>
      <c r="W233" s="37"/>
      <c r="X233" s="37"/>
      <c r="Y233" s="37"/>
    </row>
    <row r="234" spans="1:25" ht="15.75" customHeight="1" x14ac:dyDescent="0.25">
      <c r="A234" s="75"/>
      <c r="B234" s="89"/>
      <c r="C234" s="37"/>
      <c r="D234" s="37"/>
      <c r="E234" s="37"/>
      <c r="F234" s="37"/>
      <c r="G234" s="37"/>
      <c r="H234" s="37"/>
      <c r="I234" s="37"/>
      <c r="J234" s="37"/>
      <c r="K234" s="37"/>
      <c r="L234" s="37"/>
      <c r="M234" s="37"/>
      <c r="N234" s="37"/>
      <c r="O234" s="37"/>
      <c r="P234" s="37"/>
      <c r="Q234" s="37"/>
      <c r="R234" s="37"/>
      <c r="S234" s="37"/>
      <c r="T234" s="37"/>
      <c r="U234" s="37"/>
      <c r="V234" s="37"/>
      <c r="W234" s="37"/>
      <c r="X234" s="37"/>
      <c r="Y234" s="37"/>
    </row>
    <row r="235" spans="1:25" ht="15.75" customHeight="1" x14ac:dyDescent="0.25">
      <c r="A235" s="75"/>
      <c r="B235" s="89"/>
      <c r="C235" s="37"/>
      <c r="D235" s="37"/>
      <c r="E235" s="37"/>
      <c r="F235" s="37"/>
      <c r="G235" s="37"/>
      <c r="H235" s="37"/>
      <c r="I235" s="37"/>
      <c r="J235" s="37"/>
      <c r="K235" s="37"/>
      <c r="L235" s="37"/>
      <c r="M235" s="37"/>
      <c r="N235" s="37"/>
      <c r="O235" s="37"/>
      <c r="P235" s="37"/>
      <c r="Q235" s="37"/>
      <c r="R235" s="37"/>
      <c r="S235" s="37"/>
      <c r="T235" s="37"/>
      <c r="U235" s="37"/>
      <c r="V235" s="37"/>
      <c r="W235" s="37"/>
      <c r="X235" s="37"/>
      <c r="Y235" s="37"/>
    </row>
    <row r="236" spans="1:25" ht="15.75" customHeight="1" x14ac:dyDescent="0.25">
      <c r="A236" s="75"/>
      <c r="B236" s="89"/>
      <c r="C236" s="37"/>
      <c r="D236" s="37"/>
      <c r="E236" s="37"/>
      <c r="F236" s="37"/>
      <c r="G236" s="37"/>
      <c r="H236" s="37"/>
      <c r="I236" s="37"/>
      <c r="J236" s="37"/>
      <c r="K236" s="37"/>
      <c r="L236" s="37"/>
      <c r="M236" s="37"/>
      <c r="N236" s="37"/>
      <c r="O236" s="37"/>
      <c r="P236" s="37"/>
      <c r="Q236" s="37"/>
      <c r="R236" s="37"/>
      <c r="S236" s="37"/>
      <c r="T236" s="37"/>
      <c r="U236" s="37"/>
      <c r="V236" s="37"/>
      <c r="W236" s="37"/>
      <c r="X236" s="37"/>
      <c r="Y236" s="37"/>
    </row>
    <row r="237" spans="1:25" ht="15.75" customHeight="1" x14ac:dyDescent="0.25"/>
    <row r="238" spans="1:25" ht="15.75" customHeight="1" x14ac:dyDescent="0.25"/>
    <row r="239" spans="1:25" ht="15.75" customHeight="1" x14ac:dyDescent="0.25"/>
    <row r="240" spans="1:2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E1"/>
  <pageMargins left="0.7" right="0.7" top="0.78740157499999996" bottom="0.78740157499999996"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sheetPr>
  <dimension ref="A1:Y1000"/>
  <sheetViews>
    <sheetView workbookViewId="0"/>
  </sheetViews>
  <sheetFormatPr defaultColWidth="14.42578125" defaultRowHeight="15" customHeight="1" x14ac:dyDescent="0.25"/>
  <cols>
    <col min="1" max="1" width="12.28515625" customWidth="1"/>
    <col min="2" max="2" width="70.140625" customWidth="1"/>
    <col min="3" max="4" width="16.28515625" customWidth="1"/>
    <col min="5" max="5" width="18.5703125" customWidth="1"/>
    <col min="6" max="6" width="35.7109375" customWidth="1"/>
    <col min="7" max="25" width="8.7109375" customWidth="1"/>
  </cols>
  <sheetData>
    <row r="1" spans="1:25" x14ac:dyDescent="0.25">
      <c r="A1" s="94" t="s">
        <v>1404</v>
      </c>
      <c r="B1" s="95" t="s">
        <v>0</v>
      </c>
      <c r="C1" s="95" t="s">
        <v>1</v>
      </c>
      <c r="D1" s="95" t="s">
        <v>2</v>
      </c>
      <c r="E1" s="95" t="s">
        <v>3</v>
      </c>
      <c r="F1" s="95" t="s">
        <v>547</v>
      </c>
      <c r="G1" s="96"/>
      <c r="H1" s="96"/>
      <c r="I1" s="96"/>
      <c r="J1" s="96"/>
      <c r="K1" s="96"/>
      <c r="L1" s="96"/>
      <c r="M1" s="96"/>
      <c r="N1" s="96"/>
      <c r="O1" s="96"/>
      <c r="P1" s="96"/>
      <c r="Q1" s="96"/>
      <c r="R1" s="96"/>
      <c r="S1" s="96"/>
      <c r="T1" s="96"/>
      <c r="U1" s="96"/>
      <c r="V1" s="96"/>
      <c r="W1" s="96"/>
      <c r="X1" s="96"/>
      <c r="Y1" s="96"/>
    </row>
    <row r="2" spans="1:25" x14ac:dyDescent="0.25">
      <c r="A2" s="52">
        <v>1</v>
      </c>
      <c r="B2" s="97" t="s">
        <v>1405</v>
      </c>
      <c r="C2" s="98">
        <v>260</v>
      </c>
      <c r="D2" s="71">
        <f t="shared" ref="D2:D23" si="0">C2*1.15</f>
        <v>299</v>
      </c>
      <c r="E2" s="99" t="s">
        <v>1406</v>
      </c>
    </row>
    <row r="3" spans="1:25" x14ac:dyDescent="0.25">
      <c r="A3" s="52">
        <v>2</v>
      </c>
      <c r="B3" s="97" t="s">
        <v>1407</v>
      </c>
      <c r="C3" s="100">
        <v>500</v>
      </c>
      <c r="D3" s="71">
        <f t="shared" si="0"/>
        <v>575</v>
      </c>
      <c r="E3" s="99" t="s">
        <v>1406</v>
      </c>
    </row>
    <row r="4" spans="1:25" x14ac:dyDescent="0.25">
      <c r="A4" s="52">
        <v>3</v>
      </c>
      <c r="B4" s="97" t="s">
        <v>1408</v>
      </c>
      <c r="C4" s="100">
        <v>500</v>
      </c>
      <c r="D4" s="71">
        <f t="shared" si="0"/>
        <v>575</v>
      </c>
      <c r="E4" s="99" t="s">
        <v>1406</v>
      </c>
      <c r="F4" s="42" t="s">
        <v>1409</v>
      </c>
    </row>
    <row r="5" spans="1:25" x14ac:dyDescent="0.25">
      <c r="A5" s="52">
        <v>4</v>
      </c>
      <c r="B5" s="101" t="s">
        <v>1410</v>
      </c>
      <c r="C5" s="100">
        <v>800</v>
      </c>
      <c r="D5" s="71">
        <f t="shared" si="0"/>
        <v>919.99999999999989</v>
      </c>
      <c r="E5" s="99" t="s">
        <v>1406</v>
      </c>
    </row>
    <row r="6" spans="1:25" x14ac:dyDescent="0.25">
      <c r="A6" s="52">
        <v>5</v>
      </c>
      <c r="B6" s="97" t="s">
        <v>1411</v>
      </c>
      <c r="C6" s="100">
        <v>500</v>
      </c>
      <c r="D6" s="71">
        <f t="shared" si="0"/>
        <v>575</v>
      </c>
      <c r="E6" s="99" t="s">
        <v>1406</v>
      </c>
    </row>
    <row r="7" spans="1:25" x14ac:dyDescent="0.25">
      <c r="A7" s="52">
        <v>6</v>
      </c>
      <c r="B7" s="97" t="s">
        <v>1412</v>
      </c>
      <c r="C7" s="100">
        <v>1200</v>
      </c>
      <c r="D7" s="71">
        <f t="shared" si="0"/>
        <v>1380</v>
      </c>
      <c r="E7" s="99" t="s">
        <v>1406</v>
      </c>
    </row>
    <row r="8" spans="1:25" x14ac:dyDescent="0.25">
      <c r="A8" s="52">
        <v>7</v>
      </c>
      <c r="B8" s="97" t="s">
        <v>1413</v>
      </c>
      <c r="C8" s="100">
        <v>900</v>
      </c>
      <c r="D8" s="71">
        <f t="shared" si="0"/>
        <v>1035</v>
      </c>
      <c r="E8" s="99" t="s">
        <v>1406</v>
      </c>
      <c r="F8" s="42" t="s">
        <v>1414</v>
      </c>
    </row>
    <row r="9" spans="1:25" x14ac:dyDescent="0.25">
      <c r="A9" s="52">
        <v>8</v>
      </c>
      <c r="B9" s="97" t="s">
        <v>1415</v>
      </c>
      <c r="C9" s="100">
        <v>1000</v>
      </c>
      <c r="D9" s="71">
        <f t="shared" si="0"/>
        <v>1150</v>
      </c>
      <c r="E9" s="99" t="s">
        <v>1406</v>
      </c>
    </row>
    <row r="10" spans="1:25" x14ac:dyDescent="0.25">
      <c r="A10" s="52">
        <v>9</v>
      </c>
      <c r="B10" s="97" t="s">
        <v>1416</v>
      </c>
      <c r="C10" s="100">
        <v>700</v>
      </c>
      <c r="D10" s="71">
        <f t="shared" si="0"/>
        <v>804.99999999999989</v>
      </c>
      <c r="E10" s="102" t="s">
        <v>1417</v>
      </c>
    </row>
    <row r="11" spans="1:25" x14ac:dyDescent="0.25">
      <c r="A11" s="52">
        <v>10</v>
      </c>
      <c r="B11" s="97" t="s">
        <v>1418</v>
      </c>
      <c r="C11" s="100">
        <v>150</v>
      </c>
      <c r="D11" s="71">
        <f t="shared" si="0"/>
        <v>172.5</v>
      </c>
      <c r="E11" s="102" t="s">
        <v>1417</v>
      </c>
    </row>
    <row r="12" spans="1:25" x14ac:dyDescent="0.25">
      <c r="A12" s="52">
        <v>11</v>
      </c>
      <c r="B12" s="97" t="s">
        <v>1419</v>
      </c>
      <c r="C12" s="100">
        <v>1100</v>
      </c>
      <c r="D12" s="71">
        <f t="shared" si="0"/>
        <v>1265</v>
      </c>
      <c r="E12" s="102" t="s">
        <v>1417</v>
      </c>
      <c r="F12" s="42" t="s">
        <v>1420</v>
      </c>
    </row>
    <row r="13" spans="1:25" x14ac:dyDescent="0.25">
      <c r="A13" s="52">
        <v>12</v>
      </c>
      <c r="B13" s="97" t="s">
        <v>1421</v>
      </c>
      <c r="C13" s="100">
        <v>1300</v>
      </c>
      <c r="D13" s="71">
        <f t="shared" si="0"/>
        <v>1494.9999999999998</v>
      </c>
      <c r="E13" s="102" t="s">
        <v>1417</v>
      </c>
    </row>
    <row r="14" spans="1:25" x14ac:dyDescent="0.25">
      <c r="A14" s="52">
        <v>13</v>
      </c>
      <c r="B14" s="97" t="s">
        <v>1422</v>
      </c>
      <c r="C14" s="100">
        <v>3000</v>
      </c>
      <c r="D14" s="71">
        <f t="shared" si="0"/>
        <v>3449.9999999999995</v>
      </c>
      <c r="E14" s="102" t="s">
        <v>1417</v>
      </c>
    </row>
    <row r="15" spans="1:25" x14ac:dyDescent="0.25">
      <c r="A15" s="52">
        <v>14</v>
      </c>
      <c r="B15" s="97" t="s">
        <v>1423</v>
      </c>
      <c r="C15" s="100">
        <v>3000</v>
      </c>
      <c r="D15" s="71">
        <f t="shared" si="0"/>
        <v>3449.9999999999995</v>
      </c>
      <c r="E15" s="102" t="s">
        <v>1417</v>
      </c>
    </row>
    <row r="16" spans="1:25" x14ac:dyDescent="0.25">
      <c r="A16" s="52">
        <v>15</v>
      </c>
      <c r="B16" s="97" t="s">
        <v>1424</v>
      </c>
      <c r="C16" s="100">
        <v>7000</v>
      </c>
      <c r="D16" s="71">
        <f t="shared" si="0"/>
        <v>8049.9999999999991</v>
      </c>
      <c r="E16" s="102" t="s">
        <v>1417</v>
      </c>
    </row>
    <row r="17" spans="1:5" x14ac:dyDescent="0.25">
      <c r="A17" s="52">
        <v>16</v>
      </c>
      <c r="B17" s="97" t="s">
        <v>1425</v>
      </c>
      <c r="C17" s="100">
        <v>200</v>
      </c>
      <c r="D17" s="71">
        <f t="shared" si="0"/>
        <v>229.99999999999997</v>
      </c>
      <c r="E17" s="102" t="s">
        <v>1426</v>
      </c>
    </row>
    <row r="18" spans="1:5" x14ac:dyDescent="0.25">
      <c r="A18" s="52">
        <v>17</v>
      </c>
      <c r="B18" s="97" t="s">
        <v>1427</v>
      </c>
      <c r="C18" s="100">
        <v>300</v>
      </c>
      <c r="D18" s="71">
        <f t="shared" si="0"/>
        <v>345</v>
      </c>
      <c r="E18" s="102" t="s">
        <v>1426</v>
      </c>
    </row>
    <row r="19" spans="1:5" x14ac:dyDescent="0.25">
      <c r="A19" s="52">
        <v>18</v>
      </c>
      <c r="B19" s="97" t="s">
        <v>1428</v>
      </c>
      <c r="C19" s="100">
        <v>4000</v>
      </c>
      <c r="D19" s="71">
        <f t="shared" si="0"/>
        <v>4600</v>
      </c>
      <c r="E19" s="102" t="s">
        <v>1426</v>
      </c>
    </row>
    <row r="20" spans="1:5" x14ac:dyDescent="0.25">
      <c r="A20" s="52">
        <v>19</v>
      </c>
      <c r="B20" s="97" t="s">
        <v>1429</v>
      </c>
      <c r="C20" s="100">
        <v>4500</v>
      </c>
      <c r="D20" s="71">
        <f t="shared" si="0"/>
        <v>5175</v>
      </c>
      <c r="E20" s="102" t="s">
        <v>1426</v>
      </c>
    </row>
    <row r="21" spans="1:5" ht="15.75" customHeight="1" x14ac:dyDescent="0.25">
      <c r="A21" s="52">
        <v>20</v>
      </c>
      <c r="B21" s="97" t="s">
        <v>1430</v>
      </c>
      <c r="C21" s="100">
        <v>550</v>
      </c>
      <c r="D21" s="71">
        <f t="shared" si="0"/>
        <v>632.5</v>
      </c>
      <c r="E21" s="102" t="s">
        <v>1431</v>
      </c>
    </row>
    <row r="22" spans="1:5" ht="15.75" customHeight="1" x14ac:dyDescent="0.25">
      <c r="A22" s="52">
        <v>21</v>
      </c>
      <c r="B22" s="97" t="s">
        <v>1432</v>
      </c>
      <c r="C22" s="100">
        <v>100</v>
      </c>
      <c r="D22" s="71">
        <f t="shared" si="0"/>
        <v>114.99999999999999</v>
      </c>
      <c r="E22" s="102" t="s">
        <v>1431</v>
      </c>
    </row>
    <row r="23" spans="1:5" ht="15.75" customHeight="1" x14ac:dyDescent="0.25">
      <c r="A23" s="52">
        <v>22</v>
      </c>
      <c r="B23" s="97" t="s">
        <v>1433</v>
      </c>
      <c r="C23" s="100">
        <v>300</v>
      </c>
      <c r="D23" s="71">
        <f t="shared" si="0"/>
        <v>345</v>
      </c>
      <c r="E23" s="102" t="s">
        <v>1431</v>
      </c>
    </row>
    <row r="24" spans="1:5" ht="15.75" customHeight="1" x14ac:dyDescent="0.25">
      <c r="A24" s="52"/>
      <c r="C24" s="103"/>
      <c r="E24" s="15"/>
    </row>
    <row r="25" spans="1:5" ht="15.75" customHeight="1" x14ac:dyDescent="0.25">
      <c r="A25" s="52"/>
      <c r="C25" s="103"/>
      <c r="E25" s="15"/>
    </row>
    <row r="26" spans="1:5" ht="15.75" customHeight="1" x14ac:dyDescent="0.25">
      <c r="A26" s="52"/>
      <c r="C26" s="103"/>
      <c r="E26" s="15"/>
    </row>
    <row r="27" spans="1:5" ht="15.75" customHeight="1" x14ac:dyDescent="0.25">
      <c r="A27" s="52"/>
      <c r="C27" s="103"/>
      <c r="E27" s="15"/>
    </row>
    <row r="28" spans="1:5" ht="15.75" customHeight="1" x14ac:dyDescent="0.25">
      <c r="A28" s="6"/>
      <c r="C28" s="15"/>
      <c r="E28" s="15"/>
    </row>
    <row r="29" spans="1:5" ht="15.75" customHeight="1" x14ac:dyDescent="0.25">
      <c r="A29" s="6"/>
      <c r="C29" s="15"/>
      <c r="E29" s="15"/>
    </row>
    <row r="30" spans="1:5" ht="15.75" customHeight="1" x14ac:dyDescent="0.25">
      <c r="A30" s="6"/>
      <c r="C30" s="15"/>
      <c r="E30" s="15"/>
    </row>
    <row r="31" spans="1:5" ht="15.75" customHeight="1" x14ac:dyDescent="0.25">
      <c r="A31" s="6"/>
      <c r="C31" s="15"/>
      <c r="E31" s="15"/>
    </row>
    <row r="32" spans="1:5" ht="15.75" customHeight="1" x14ac:dyDescent="0.25">
      <c r="A32" s="6"/>
      <c r="C32" s="15"/>
      <c r="E32" s="15"/>
    </row>
    <row r="33" spans="1:5" ht="15.75" customHeight="1" x14ac:dyDescent="0.25">
      <c r="A33" s="6"/>
      <c r="C33" s="15"/>
      <c r="E33" s="15"/>
    </row>
    <row r="34" spans="1:5" ht="15.75" customHeight="1" x14ac:dyDescent="0.25">
      <c r="A34" s="6"/>
      <c r="C34" s="15"/>
      <c r="E34" s="15"/>
    </row>
    <row r="35" spans="1:5" ht="15.75" customHeight="1" x14ac:dyDescent="0.25">
      <c r="A35" s="6"/>
      <c r="C35" s="15"/>
      <c r="E35" s="15"/>
    </row>
    <row r="36" spans="1:5" ht="15.75" customHeight="1" x14ac:dyDescent="0.25">
      <c r="A36" s="6"/>
      <c r="C36" s="15"/>
      <c r="E36" s="15"/>
    </row>
    <row r="37" spans="1:5" ht="15.75" customHeight="1" x14ac:dyDescent="0.25">
      <c r="A37" s="6"/>
      <c r="C37" s="15"/>
      <c r="E37" s="15"/>
    </row>
    <row r="38" spans="1:5" ht="15.75" customHeight="1" x14ac:dyDescent="0.25">
      <c r="A38" s="6"/>
      <c r="C38" s="15"/>
      <c r="E38" s="15"/>
    </row>
    <row r="39" spans="1:5" ht="15.75" customHeight="1" x14ac:dyDescent="0.25">
      <c r="A39" s="6"/>
      <c r="C39" s="15"/>
      <c r="E39" s="15"/>
    </row>
    <row r="40" spans="1:5" ht="15.75" customHeight="1" x14ac:dyDescent="0.25">
      <c r="A40" s="6"/>
      <c r="C40" s="15"/>
      <c r="E40" s="15"/>
    </row>
    <row r="41" spans="1:5" ht="15.75" customHeight="1" x14ac:dyDescent="0.25">
      <c r="A41" s="6"/>
      <c r="C41" s="15"/>
      <c r="E41" s="15"/>
    </row>
    <row r="42" spans="1:5" ht="15.75" customHeight="1" x14ac:dyDescent="0.25">
      <c r="A42" s="6"/>
      <c r="C42" s="15"/>
      <c r="E42" s="15"/>
    </row>
    <row r="43" spans="1:5" ht="15.75" customHeight="1" x14ac:dyDescent="0.25">
      <c r="A43" s="6"/>
      <c r="C43" s="15"/>
      <c r="E43" s="15"/>
    </row>
    <row r="44" spans="1:5" ht="15.75" customHeight="1" x14ac:dyDescent="0.25">
      <c r="A44" s="6"/>
      <c r="C44" s="15"/>
      <c r="E44" s="15"/>
    </row>
    <row r="45" spans="1:5" ht="15.75" customHeight="1" x14ac:dyDescent="0.25">
      <c r="A45" s="6"/>
      <c r="C45" s="15"/>
      <c r="E45" s="15"/>
    </row>
    <row r="46" spans="1:5" ht="15.75" customHeight="1" x14ac:dyDescent="0.25">
      <c r="A46" s="6"/>
      <c r="C46" s="15"/>
      <c r="E46" s="15"/>
    </row>
    <row r="47" spans="1:5" ht="15.75" customHeight="1" x14ac:dyDescent="0.25">
      <c r="A47" s="6"/>
      <c r="C47" s="15"/>
      <c r="E47" s="15"/>
    </row>
    <row r="48" spans="1:5" ht="15.75" customHeight="1" x14ac:dyDescent="0.25">
      <c r="A48" s="6"/>
      <c r="C48" s="15"/>
      <c r="E48" s="15"/>
    </row>
    <row r="49" spans="1:5" ht="15.75" customHeight="1" x14ac:dyDescent="0.25">
      <c r="A49" s="6"/>
      <c r="C49" s="15"/>
      <c r="E49" s="15"/>
    </row>
    <row r="50" spans="1:5" ht="15.75" customHeight="1" x14ac:dyDescent="0.25">
      <c r="A50" s="6"/>
      <c r="C50" s="15"/>
      <c r="E50" s="15"/>
    </row>
    <row r="51" spans="1:5" ht="15.75" customHeight="1" x14ac:dyDescent="0.25">
      <c r="A51" s="6"/>
      <c r="C51" s="15"/>
      <c r="E51" s="15"/>
    </row>
    <row r="52" spans="1:5" ht="15.75" customHeight="1" x14ac:dyDescent="0.25">
      <c r="A52" s="6"/>
      <c r="C52" s="15"/>
      <c r="E52" s="15"/>
    </row>
    <row r="53" spans="1:5" ht="15.75" customHeight="1" x14ac:dyDescent="0.25">
      <c r="A53" s="6"/>
      <c r="C53" s="15"/>
      <c r="E53" s="15"/>
    </row>
    <row r="54" spans="1:5" ht="15.75" customHeight="1" x14ac:dyDescent="0.25">
      <c r="A54" s="6"/>
      <c r="C54" s="15"/>
      <c r="E54" s="15"/>
    </row>
    <row r="55" spans="1:5" ht="15.75" customHeight="1" x14ac:dyDescent="0.25">
      <c r="A55" s="6"/>
      <c r="C55" s="15"/>
      <c r="E55" s="15"/>
    </row>
    <row r="56" spans="1:5" ht="15.75" customHeight="1" x14ac:dyDescent="0.25">
      <c r="A56" s="6"/>
      <c r="C56" s="15"/>
      <c r="E56" s="15"/>
    </row>
    <row r="57" spans="1:5" ht="15.75" customHeight="1" x14ac:dyDescent="0.25">
      <c r="A57" s="6"/>
      <c r="C57" s="15"/>
      <c r="E57" s="15"/>
    </row>
    <row r="58" spans="1:5" ht="15.75" customHeight="1" x14ac:dyDescent="0.25">
      <c r="A58" s="6"/>
      <c r="C58" s="15"/>
      <c r="E58" s="15"/>
    </row>
    <row r="59" spans="1:5" ht="15.75" customHeight="1" x14ac:dyDescent="0.25">
      <c r="A59" s="6"/>
      <c r="C59" s="15"/>
      <c r="E59" s="15"/>
    </row>
    <row r="60" spans="1:5" ht="15.75" customHeight="1" x14ac:dyDescent="0.25">
      <c r="A60" s="6"/>
      <c r="C60" s="15"/>
      <c r="E60" s="15"/>
    </row>
    <row r="61" spans="1:5" ht="15.75" customHeight="1" x14ac:dyDescent="0.25">
      <c r="A61" s="6"/>
      <c r="C61" s="15"/>
      <c r="E61" s="15"/>
    </row>
    <row r="62" spans="1:5" ht="15.75" customHeight="1" x14ac:dyDescent="0.25">
      <c r="A62" s="6"/>
      <c r="C62" s="15"/>
      <c r="E62" s="15"/>
    </row>
    <row r="63" spans="1:5" ht="15.75" customHeight="1" x14ac:dyDescent="0.25">
      <c r="A63" s="6"/>
      <c r="C63" s="15"/>
      <c r="E63" s="15"/>
    </row>
    <row r="64" spans="1:5" ht="15.75" customHeight="1" x14ac:dyDescent="0.25">
      <c r="A64" s="6"/>
      <c r="C64" s="15"/>
      <c r="E64" s="15"/>
    </row>
    <row r="65" spans="1:5" ht="15.75" customHeight="1" x14ac:dyDescent="0.25">
      <c r="A65" s="6"/>
      <c r="C65" s="15"/>
      <c r="E65" s="15"/>
    </row>
    <row r="66" spans="1:5" ht="15.75" customHeight="1" x14ac:dyDescent="0.25">
      <c r="A66" s="6"/>
      <c r="C66" s="15"/>
      <c r="E66" s="15"/>
    </row>
    <row r="67" spans="1:5" ht="15.75" customHeight="1" x14ac:dyDescent="0.25">
      <c r="A67" s="6"/>
      <c r="C67" s="15"/>
      <c r="E67" s="15"/>
    </row>
    <row r="68" spans="1:5" ht="15.75" customHeight="1" x14ac:dyDescent="0.25">
      <c r="A68" s="6"/>
      <c r="C68" s="15"/>
      <c r="E68" s="15"/>
    </row>
    <row r="69" spans="1:5" ht="15.75" customHeight="1" x14ac:dyDescent="0.25">
      <c r="A69" s="6"/>
      <c r="C69" s="15"/>
      <c r="E69" s="15"/>
    </row>
    <row r="70" spans="1:5" ht="15.75" customHeight="1" x14ac:dyDescent="0.25">
      <c r="A70" s="6"/>
      <c r="C70" s="15"/>
      <c r="E70" s="15"/>
    </row>
    <row r="71" spans="1:5" ht="15.75" customHeight="1" x14ac:dyDescent="0.25">
      <c r="A71" s="6"/>
      <c r="C71" s="15"/>
      <c r="E71" s="15"/>
    </row>
    <row r="72" spans="1:5" ht="15.75" customHeight="1" x14ac:dyDescent="0.25">
      <c r="A72" s="6"/>
      <c r="C72" s="15"/>
      <c r="E72" s="15"/>
    </row>
    <row r="73" spans="1:5" ht="15.75" customHeight="1" x14ac:dyDescent="0.25">
      <c r="A73" s="6"/>
      <c r="C73" s="15"/>
      <c r="E73" s="15"/>
    </row>
    <row r="74" spans="1:5" ht="15.75" customHeight="1" x14ac:dyDescent="0.25">
      <c r="A74" s="6"/>
      <c r="C74" s="15"/>
      <c r="E74" s="15"/>
    </row>
    <row r="75" spans="1:5" ht="15.75" customHeight="1" x14ac:dyDescent="0.25">
      <c r="A75" s="6"/>
      <c r="C75" s="15"/>
      <c r="E75" s="15"/>
    </row>
    <row r="76" spans="1:5" ht="15.75" customHeight="1" x14ac:dyDescent="0.25">
      <c r="A76" s="6"/>
      <c r="C76" s="15"/>
      <c r="E76" s="15"/>
    </row>
    <row r="77" spans="1:5" ht="15.75" customHeight="1" x14ac:dyDescent="0.25">
      <c r="A77" s="6"/>
      <c r="C77" s="15"/>
      <c r="E77" s="15"/>
    </row>
    <row r="78" spans="1:5" ht="15.75" customHeight="1" x14ac:dyDescent="0.25">
      <c r="A78" s="6"/>
      <c r="C78" s="15"/>
      <c r="E78" s="15"/>
    </row>
    <row r="79" spans="1:5" ht="15.75" customHeight="1" x14ac:dyDescent="0.25">
      <c r="A79" s="6"/>
      <c r="C79" s="15"/>
      <c r="E79" s="15"/>
    </row>
    <row r="80" spans="1:5" ht="15.75" customHeight="1" x14ac:dyDescent="0.25">
      <c r="A80" s="6"/>
      <c r="C80" s="15"/>
      <c r="E80" s="15"/>
    </row>
    <row r="81" spans="1:5" ht="15.75" customHeight="1" x14ac:dyDescent="0.25">
      <c r="A81" s="6"/>
      <c r="C81" s="15"/>
      <c r="E81" s="15"/>
    </row>
    <row r="82" spans="1:5" ht="15.75" customHeight="1" x14ac:dyDescent="0.25">
      <c r="A82" s="6"/>
      <c r="C82" s="15"/>
      <c r="E82" s="15"/>
    </row>
    <row r="83" spans="1:5" ht="15.75" customHeight="1" x14ac:dyDescent="0.25">
      <c r="A83" s="6"/>
      <c r="C83" s="15"/>
      <c r="E83" s="15"/>
    </row>
    <row r="84" spans="1:5" ht="15.75" customHeight="1" x14ac:dyDescent="0.25">
      <c r="A84" s="6"/>
      <c r="C84" s="15"/>
      <c r="E84" s="15"/>
    </row>
    <row r="85" spans="1:5" ht="15.75" customHeight="1" x14ac:dyDescent="0.25">
      <c r="A85" s="6"/>
      <c r="C85" s="15"/>
      <c r="E85" s="15"/>
    </row>
    <row r="86" spans="1:5" ht="15.75" customHeight="1" x14ac:dyDescent="0.25">
      <c r="A86" s="6"/>
      <c r="C86" s="15"/>
      <c r="E86" s="15"/>
    </row>
    <row r="87" spans="1:5" ht="15.75" customHeight="1" x14ac:dyDescent="0.25">
      <c r="A87" s="6"/>
      <c r="C87" s="15"/>
      <c r="E87" s="15"/>
    </row>
    <row r="88" spans="1:5" ht="15.75" customHeight="1" x14ac:dyDescent="0.25">
      <c r="A88" s="6"/>
      <c r="C88" s="15"/>
      <c r="E88" s="15"/>
    </row>
    <row r="89" spans="1:5" ht="15.75" customHeight="1" x14ac:dyDescent="0.25">
      <c r="A89" s="6"/>
      <c r="C89" s="15"/>
      <c r="E89" s="15"/>
    </row>
    <row r="90" spans="1:5" ht="15.75" customHeight="1" x14ac:dyDescent="0.25">
      <c r="A90" s="6"/>
      <c r="C90" s="15"/>
      <c r="E90" s="15"/>
    </row>
    <row r="91" spans="1:5" ht="15.75" customHeight="1" x14ac:dyDescent="0.25">
      <c r="A91" s="6"/>
      <c r="C91" s="15"/>
      <c r="E91" s="15"/>
    </row>
    <row r="92" spans="1:5" ht="15.75" customHeight="1" x14ac:dyDescent="0.25">
      <c r="A92" s="6"/>
      <c r="C92" s="15"/>
      <c r="E92" s="15"/>
    </row>
    <row r="93" spans="1:5" ht="15.75" customHeight="1" x14ac:dyDescent="0.25">
      <c r="A93" s="6"/>
      <c r="C93" s="15"/>
      <c r="E93" s="15"/>
    </row>
    <row r="94" spans="1:5" ht="15.75" customHeight="1" x14ac:dyDescent="0.25">
      <c r="A94" s="6"/>
      <c r="C94" s="15"/>
      <c r="E94" s="15"/>
    </row>
    <row r="95" spans="1:5" ht="15.75" customHeight="1" x14ac:dyDescent="0.25">
      <c r="A95" s="6"/>
      <c r="C95" s="15"/>
      <c r="E95" s="15"/>
    </row>
    <row r="96" spans="1:5" ht="15.75" customHeight="1" x14ac:dyDescent="0.25">
      <c r="A96" s="6"/>
      <c r="C96" s="15"/>
      <c r="E96" s="15"/>
    </row>
    <row r="97" spans="1:5" ht="15.75" customHeight="1" x14ac:dyDescent="0.25">
      <c r="A97" s="6"/>
      <c r="C97" s="15"/>
      <c r="E97" s="15"/>
    </row>
    <row r="98" spans="1:5" ht="15.75" customHeight="1" x14ac:dyDescent="0.25">
      <c r="A98" s="6"/>
      <c r="C98" s="15"/>
      <c r="E98" s="15"/>
    </row>
    <row r="99" spans="1:5" ht="15.75" customHeight="1" x14ac:dyDescent="0.25">
      <c r="A99" s="6"/>
      <c r="C99" s="15"/>
      <c r="E99" s="15"/>
    </row>
    <row r="100" spans="1:5" ht="15.75" customHeight="1" x14ac:dyDescent="0.25">
      <c r="A100" s="6"/>
      <c r="C100" s="15"/>
      <c r="E100" s="15"/>
    </row>
    <row r="101" spans="1:5" ht="15.75" customHeight="1" x14ac:dyDescent="0.25">
      <c r="A101" s="6"/>
      <c r="C101" s="15"/>
      <c r="E101" s="15"/>
    </row>
    <row r="102" spans="1:5" ht="15.75" customHeight="1" x14ac:dyDescent="0.25">
      <c r="A102" s="6"/>
      <c r="C102" s="15"/>
      <c r="E102" s="15"/>
    </row>
    <row r="103" spans="1:5" ht="15.75" customHeight="1" x14ac:dyDescent="0.25">
      <c r="A103" s="6"/>
      <c r="C103" s="15"/>
      <c r="E103" s="15"/>
    </row>
    <row r="104" spans="1:5" ht="15.75" customHeight="1" x14ac:dyDescent="0.25">
      <c r="A104" s="6"/>
      <c r="C104" s="15"/>
      <c r="E104" s="15"/>
    </row>
    <row r="105" spans="1:5" ht="15.75" customHeight="1" x14ac:dyDescent="0.25">
      <c r="A105" s="6"/>
      <c r="C105" s="15"/>
      <c r="E105" s="15"/>
    </row>
    <row r="106" spans="1:5" ht="15.75" customHeight="1" x14ac:dyDescent="0.25">
      <c r="A106" s="6"/>
      <c r="C106" s="15"/>
      <c r="E106" s="15"/>
    </row>
    <row r="107" spans="1:5" ht="15.75" customHeight="1" x14ac:dyDescent="0.25">
      <c r="A107" s="6"/>
      <c r="C107" s="15"/>
      <c r="E107" s="15"/>
    </row>
    <row r="108" spans="1:5" ht="15.75" customHeight="1" x14ac:dyDescent="0.25">
      <c r="A108" s="6"/>
      <c r="C108" s="15"/>
      <c r="E108" s="15"/>
    </row>
    <row r="109" spans="1:5" ht="15.75" customHeight="1" x14ac:dyDescent="0.25">
      <c r="A109" s="6"/>
      <c r="C109" s="15"/>
      <c r="E109" s="15"/>
    </row>
    <row r="110" spans="1:5" ht="15.75" customHeight="1" x14ac:dyDescent="0.25">
      <c r="A110" s="6"/>
      <c r="C110" s="15"/>
      <c r="E110" s="15"/>
    </row>
    <row r="111" spans="1:5" ht="15.75" customHeight="1" x14ac:dyDescent="0.25">
      <c r="A111" s="6"/>
      <c r="C111" s="15"/>
      <c r="E111" s="15"/>
    </row>
    <row r="112" spans="1:5" ht="15.75" customHeight="1" x14ac:dyDescent="0.25">
      <c r="A112" s="6"/>
      <c r="C112" s="15"/>
      <c r="E112" s="15"/>
    </row>
    <row r="113" spans="1:5" ht="15.75" customHeight="1" x14ac:dyDescent="0.25">
      <c r="A113" s="6"/>
      <c r="C113" s="15"/>
      <c r="E113" s="15"/>
    </row>
    <row r="114" spans="1:5" ht="15.75" customHeight="1" x14ac:dyDescent="0.25">
      <c r="A114" s="6"/>
      <c r="C114" s="15"/>
      <c r="E114" s="15"/>
    </row>
    <row r="115" spans="1:5" ht="15.75" customHeight="1" x14ac:dyDescent="0.25">
      <c r="A115" s="6"/>
      <c r="C115" s="15"/>
      <c r="E115" s="15"/>
    </row>
    <row r="116" spans="1:5" ht="15.75" customHeight="1" x14ac:dyDescent="0.25">
      <c r="A116" s="6"/>
      <c r="C116" s="15"/>
      <c r="E116" s="15"/>
    </row>
    <row r="117" spans="1:5" ht="15.75" customHeight="1" x14ac:dyDescent="0.25">
      <c r="A117" s="6"/>
      <c r="C117" s="15"/>
      <c r="E117" s="15"/>
    </row>
    <row r="118" spans="1:5" ht="15.75" customHeight="1" x14ac:dyDescent="0.25">
      <c r="A118" s="6"/>
      <c r="C118" s="15"/>
      <c r="E118" s="15"/>
    </row>
    <row r="119" spans="1:5" ht="15.75" customHeight="1" x14ac:dyDescent="0.25">
      <c r="A119" s="6"/>
      <c r="C119" s="15"/>
      <c r="E119" s="15"/>
    </row>
    <row r="120" spans="1:5" ht="15.75" customHeight="1" x14ac:dyDescent="0.25">
      <c r="A120" s="6"/>
      <c r="C120" s="15"/>
      <c r="E120" s="15"/>
    </row>
    <row r="121" spans="1:5" ht="15.75" customHeight="1" x14ac:dyDescent="0.25">
      <c r="A121" s="6"/>
      <c r="C121" s="15"/>
      <c r="E121" s="15"/>
    </row>
    <row r="122" spans="1:5" ht="15.75" customHeight="1" x14ac:dyDescent="0.25">
      <c r="A122" s="6"/>
      <c r="C122" s="15"/>
      <c r="E122" s="15"/>
    </row>
    <row r="123" spans="1:5" ht="15.75" customHeight="1" x14ac:dyDescent="0.25">
      <c r="A123" s="6"/>
      <c r="C123" s="15"/>
      <c r="E123" s="15"/>
    </row>
    <row r="124" spans="1:5" ht="15.75" customHeight="1" x14ac:dyDescent="0.25">
      <c r="A124" s="6"/>
      <c r="C124" s="15"/>
      <c r="E124" s="15"/>
    </row>
    <row r="125" spans="1:5" ht="15.75" customHeight="1" x14ac:dyDescent="0.25">
      <c r="A125" s="6"/>
      <c r="C125" s="15"/>
      <c r="E125" s="15"/>
    </row>
    <row r="126" spans="1:5" ht="15.75" customHeight="1" x14ac:dyDescent="0.25">
      <c r="A126" s="6"/>
      <c r="C126" s="15"/>
      <c r="E126" s="15"/>
    </row>
    <row r="127" spans="1:5" ht="15.75" customHeight="1" x14ac:dyDescent="0.25">
      <c r="A127" s="6"/>
      <c r="C127" s="15"/>
      <c r="E127" s="15"/>
    </row>
    <row r="128" spans="1:5" ht="15.75" customHeight="1" x14ac:dyDescent="0.25">
      <c r="A128" s="6"/>
      <c r="C128" s="15"/>
      <c r="E128" s="15"/>
    </row>
    <row r="129" spans="1:5" ht="15.75" customHeight="1" x14ac:dyDescent="0.25">
      <c r="A129" s="6"/>
      <c r="C129" s="15"/>
      <c r="E129" s="15"/>
    </row>
    <row r="130" spans="1:5" ht="15.75" customHeight="1" x14ac:dyDescent="0.25">
      <c r="A130" s="6"/>
      <c r="C130" s="15"/>
      <c r="E130" s="15"/>
    </row>
    <row r="131" spans="1:5" ht="15.75" customHeight="1" x14ac:dyDescent="0.25">
      <c r="A131" s="6"/>
      <c r="C131" s="15"/>
      <c r="E131" s="15"/>
    </row>
    <row r="132" spans="1:5" ht="15.75" customHeight="1" x14ac:dyDescent="0.25">
      <c r="A132" s="6"/>
      <c r="C132" s="15"/>
      <c r="E132" s="15"/>
    </row>
    <row r="133" spans="1:5" ht="15.75" customHeight="1" x14ac:dyDescent="0.25">
      <c r="A133" s="6"/>
      <c r="C133" s="15"/>
      <c r="E133" s="15"/>
    </row>
    <row r="134" spans="1:5" ht="15.75" customHeight="1" x14ac:dyDescent="0.25">
      <c r="A134" s="6"/>
      <c r="C134" s="15"/>
      <c r="E134" s="15"/>
    </row>
    <row r="135" spans="1:5" ht="15.75" customHeight="1" x14ac:dyDescent="0.25">
      <c r="A135" s="6"/>
      <c r="C135" s="15"/>
      <c r="E135" s="15"/>
    </row>
    <row r="136" spans="1:5" ht="15.75" customHeight="1" x14ac:dyDescent="0.25">
      <c r="A136" s="6"/>
      <c r="C136" s="15"/>
      <c r="E136" s="15"/>
    </row>
    <row r="137" spans="1:5" ht="15.75" customHeight="1" x14ac:dyDescent="0.25">
      <c r="A137" s="6"/>
      <c r="C137" s="15"/>
      <c r="E137" s="15"/>
    </row>
    <row r="138" spans="1:5" ht="15.75" customHeight="1" x14ac:dyDescent="0.25">
      <c r="A138" s="6"/>
      <c r="C138" s="15"/>
      <c r="E138" s="15"/>
    </row>
    <row r="139" spans="1:5" ht="15.75" customHeight="1" x14ac:dyDescent="0.25">
      <c r="A139" s="6"/>
      <c r="C139" s="15"/>
      <c r="E139" s="15"/>
    </row>
    <row r="140" spans="1:5" ht="15.75" customHeight="1" x14ac:dyDescent="0.25">
      <c r="A140" s="6"/>
      <c r="C140" s="15"/>
      <c r="E140" s="15"/>
    </row>
    <row r="141" spans="1:5" ht="15.75" customHeight="1" x14ac:dyDescent="0.25">
      <c r="A141" s="6"/>
      <c r="C141" s="15"/>
      <c r="E141" s="15"/>
    </row>
    <row r="142" spans="1:5" ht="15.75" customHeight="1" x14ac:dyDescent="0.25">
      <c r="A142" s="6"/>
      <c r="C142" s="15"/>
      <c r="E142" s="15"/>
    </row>
    <row r="143" spans="1:5" ht="15.75" customHeight="1" x14ac:dyDescent="0.25">
      <c r="A143" s="6"/>
      <c r="C143" s="15"/>
      <c r="E143" s="15"/>
    </row>
    <row r="144" spans="1:5" ht="15.75" customHeight="1" x14ac:dyDescent="0.25">
      <c r="A144" s="6"/>
      <c r="C144" s="15"/>
      <c r="E144" s="15"/>
    </row>
    <row r="145" spans="1:5" ht="15.75" customHeight="1" x14ac:dyDescent="0.25">
      <c r="A145" s="6"/>
      <c r="C145" s="15"/>
      <c r="E145" s="15"/>
    </row>
    <row r="146" spans="1:5" ht="15.75" customHeight="1" x14ac:dyDescent="0.25">
      <c r="A146" s="6"/>
      <c r="C146" s="15"/>
      <c r="E146" s="15"/>
    </row>
    <row r="147" spans="1:5" ht="15.75" customHeight="1" x14ac:dyDescent="0.25">
      <c r="A147" s="6"/>
      <c r="C147" s="15"/>
      <c r="E147" s="15"/>
    </row>
    <row r="148" spans="1:5" ht="15.75" customHeight="1" x14ac:dyDescent="0.25">
      <c r="A148" s="6"/>
      <c r="C148" s="15"/>
      <c r="E148" s="15"/>
    </row>
    <row r="149" spans="1:5" ht="15.75" customHeight="1" x14ac:dyDescent="0.25">
      <c r="A149" s="6"/>
      <c r="C149" s="15"/>
      <c r="E149" s="15"/>
    </row>
    <row r="150" spans="1:5" ht="15.75" customHeight="1" x14ac:dyDescent="0.25">
      <c r="A150" s="6"/>
      <c r="C150" s="15"/>
      <c r="E150" s="15"/>
    </row>
    <row r="151" spans="1:5" ht="15.75" customHeight="1" x14ac:dyDescent="0.25">
      <c r="A151" s="6"/>
      <c r="C151" s="15"/>
      <c r="E151" s="15"/>
    </row>
    <row r="152" spans="1:5" ht="15.75" customHeight="1" x14ac:dyDescent="0.25">
      <c r="A152" s="6"/>
      <c r="C152" s="15"/>
      <c r="E152" s="15"/>
    </row>
    <row r="153" spans="1:5" ht="15.75" customHeight="1" x14ac:dyDescent="0.25">
      <c r="A153" s="6"/>
      <c r="C153" s="15"/>
      <c r="E153" s="15"/>
    </row>
    <row r="154" spans="1:5" ht="15.75" customHeight="1" x14ac:dyDescent="0.25">
      <c r="A154" s="6"/>
      <c r="C154" s="15"/>
      <c r="E154" s="15"/>
    </row>
    <row r="155" spans="1:5" ht="15.75" customHeight="1" x14ac:dyDescent="0.25">
      <c r="A155" s="6"/>
      <c r="C155" s="15"/>
      <c r="E155" s="15"/>
    </row>
    <row r="156" spans="1:5" ht="15.75" customHeight="1" x14ac:dyDescent="0.25">
      <c r="A156" s="6"/>
      <c r="C156" s="15"/>
      <c r="E156" s="15"/>
    </row>
    <row r="157" spans="1:5" ht="15.75" customHeight="1" x14ac:dyDescent="0.25">
      <c r="A157" s="6"/>
      <c r="C157" s="15"/>
      <c r="E157" s="15"/>
    </row>
    <row r="158" spans="1:5" ht="15.75" customHeight="1" x14ac:dyDescent="0.25">
      <c r="A158" s="6"/>
      <c r="C158" s="15"/>
      <c r="E158" s="15"/>
    </row>
    <row r="159" spans="1:5" ht="15.75" customHeight="1" x14ac:dyDescent="0.25">
      <c r="A159" s="6"/>
      <c r="C159" s="15"/>
      <c r="E159" s="15"/>
    </row>
    <row r="160" spans="1:5" ht="15.75" customHeight="1" x14ac:dyDescent="0.25">
      <c r="A160" s="6"/>
      <c r="C160" s="15"/>
      <c r="E160" s="15"/>
    </row>
    <row r="161" spans="1:5" ht="15.75" customHeight="1" x14ac:dyDescent="0.25">
      <c r="A161" s="6"/>
      <c r="C161" s="15"/>
      <c r="E161" s="15"/>
    </row>
    <row r="162" spans="1:5" ht="15.75" customHeight="1" x14ac:dyDescent="0.25">
      <c r="A162" s="6"/>
      <c r="C162" s="15"/>
      <c r="E162" s="15"/>
    </row>
    <row r="163" spans="1:5" ht="15.75" customHeight="1" x14ac:dyDescent="0.25">
      <c r="A163" s="6"/>
      <c r="C163" s="15"/>
      <c r="E163" s="15"/>
    </row>
    <row r="164" spans="1:5" ht="15.75" customHeight="1" x14ac:dyDescent="0.25">
      <c r="A164" s="6"/>
      <c r="C164" s="15"/>
      <c r="E164" s="15"/>
    </row>
    <row r="165" spans="1:5" ht="15.75" customHeight="1" x14ac:dyDescent="0.25">
      <c r="A165" s="6"/>
      <c r="C165" s="15"/>
      <c r="E165" s="15"/>
    </row>
    <row r="166" spans="1:5" ht="15.75" customHeight="1" x14ac:dyDescent="0.25">
      <c r="A166" s="6"/>
      <c r="C166" s="15"/>
      <c r="E166" s="15"/>
    </row>
    <row r="167" spans="1:5" ht="15.75" customHeight="1" x14ac:dyDescent="0.25">
      <c r="A167" s="6"/>
      <c r="C167" s="15"/>
      <c r="E167" s="15"/>
    </row>
    <row r="168" spans="1:5" ht="15.75" customHeight="1" x14ac:dyDescent="0.25">
      <c r="A168" s="6"/>
      <c r="C168" s="15"/>
      <c r="E168" s="15"/>
    </row>
    <row r="169" spans="1:5" ht="15.75" customHeight="1" x14ac:dyDescent="0.25">
      <c r="A169" s="6"/>
      <c r="C169" s="15"/>
      <c r="E169" s="15"/>
    </row>
    <row r="170" spans="1:5" ht="15.75" customHeight="1" x14ac:dyDescent="0.25">
      <c r="A170" s="6"/>
      <c r="C170" s="15"/>
      <c r="E170" s="15"/>
    </row>
    <row r="171" spans="1:5" ht="15.75" customHeight="1" x14ac:dyDescent="0.25">
      <c r="A171" s="6"/>
      <c r="C171" s="15"/>
      <c r="E171" s="15"/>
    </row>
    <row r="172" spans="1:5" ht="15.75" customHeight="1" x14ac:dyDescent="0.25">
      <c r="A172" s="6"/>
      <c r="C172" s="15"/>
      <c r="E172" s="15"/>
    </row>
    <row r="173" spans="1:5" ht="15.75" customHeight="1" x14ac:dyDescent="0.25">
      <c r="A173" s="6"/>
      <c r="C173" s="15"/>
      <c r="E173" s="15"/>
    </row>
    <row r="174" spans="1:5" ht="15.75" customHeight="1" x14ac:dyDescent="0.25">
      <c r="A174" s="6"/>
      <c r="C174" s="15"/>
      <c r="E174" s="15"/>
    </row>
    <row r="175" spans="1:5" ht="15.75" customHeight="1" x14ac:dyDescent="0.25">
      <c r="A175" s="6"/>
      <c r="C175" s="15"/>
      <c r="E175" s="15"/>
    </row>
    <row r="176" spans="1:5" ht="15.75" customHeight="1" x14ac:dyDescent="0.25">
      <c r="A176" s="6"/>
      <c r="C176" s="15"/>
      <c r="E176" s="15"/>
    </row>
    <row r="177" spans="1:5" ht="15.75" customHeight="1" x14ac:dyDescent="0.25">
      <c r="A177" s="6"/>
      <c r="C177" s="15"/>
      <c r="E177" s="15"/>
    </row>
    <row r="178" spans="1:5" ht="15.75" customHeight="1" x14ac:dyDescent="0.25">
      <c r="A178" s="6"/>
      <c r="C178" s="15"/>
      <c r="E178" s="15"/>
    </row>
    <row r="179" spans="1:5" ht="15.75" customHeight="1" x14ac:dyDescent="0.25">
      <c r="A179" s="6"/>
      <c r="C179" s="15"/>
      <c r="E179" s="15"/>
    </row>
    <row r="180" spans="1:5" ht="15.75" customHeight="1" x14ac:dyDescent="0.25">
      <c r="A180" s="6"/>
      <c r="C180" s="15"/>
      <c r="E180" s="15"/>
    </row>
    <row r="181" spans="1:5" ht="15.75" customHeight="1" x14ac:dyDescent="0.25">
      <c r="A181" s="6"/>
      <c r="C181" s="15"/>
      <c r="E181" s="15"/>
    </row>
    <row r="182" spans="1:5" ht="15.75" customHeight="1" x14ac:dyDescent="0.25">
      <c r="A182" s="6"/>
      <c r="C182" s="15"/>
      <c r="E182" s="15"/>
    </row>
    <row r="183" spans="1:5" ht="15.75" customHeight="1" x14ac:dyDescent="0.25">
      <c r="A183" s="6"/>
      <c r="C183" s="15"/>
      <c r="E183" s="15"/>
    </row>
    <row r="184" spans="1:5" ht="15.75" customHeight="1" x14ac:dyDescent="0.25">
      <c r="A184" s="6"/>
      <c r="C184" s="15"/>
      <c r="E184" s="15"/>
    </row>
    <row r="185" spans="1:5" ht="15.75" customHeight="1" x14ac:dyDescent="0.25">
      <c r="A185" s="6"/>
      <c r="C185" s="15"/>
      <c r="E185" s="15"/>
    </row>
    <row r="186" spans="1:5" ht="15.75" customHeight="1" x14ac:dyDescent="0.25">
      <c r="A186" s="6"/>
      <c r="C186" s="15"/>
      <c r="E186" s="15"/>
    </row>
    <row r="187" spans="1:5" ht="15.75" customHeight="1" x14ac:dyDescent="0.25">
      <c r="A187" s="6"/>
      <c r="C187" s="15"/>
      <c r="E187" s="15"/>
    </row>
    <row r="188" spans="1:5" ht="15.75" customHeight="1" x14ac:dyDescent="0.25">
      <c r="A188" s="6"/>
      <c r="C188" s="15"/>
      <c r="E188" s="15"/>
    </row>
    <row r="189" spans="1:5" ht="15.75" customHeight="1" x14ac:dyDescent="0.25">
      <c r="A189" s="6"/>
      <c r="C189" s="15"/>
      <c r="E189" s="15"/>
    </row>
    <row r="190" spans="1:5" ht="15.75" customHeight="1" x14ac:dyDescent="0.25">
      <c r="A190" s="6"/>
      <c r="C190" s="15"/>
      <c r="E190" s="15"/>
    </row>
    <row r="191" spans="1:5" ht="15.75" customHeight="1" x14ac:dyDescent="0.25">
      <c r="A191" s="6"/>
      <c r="C191" s="15"/>
      <c r="E191" s="15"/>
    </row>
    <row r="192" spans="1:5" ht="15.75" customHeight="1" x14ac:dyDescent="0.25">
      <c r="A192" s="6"/>
      <c r="C192" s="15"/>
      <c r="E192" s="15"/>
    </row>
    <row r="193" spans="1:5" ht="15.75" customHeight="1" x14ac:dyDescent="0.25">
      <c r="A193" s="6"/>
      <c r="C193" s="15"/>
      <c r="E193" s="15"/>
    </row>
    <row r="194" spans="1:5" ht="15.75" customHeight="1" x14ac:dyDescent="0.25">
      <c r="A194" s="6"/>
      <c r="C194" s="15"/>
      <c r="E194" s="15"/>
    </row>
    <row r="195" spans="1:5" ht="15.75" customHeight="1" x14ac:dyDescent="0.25">
      <c r="A195" s="6"/>
      <c r="C195" s="15"/>
      <c r="E195" s="15"/>
    </row>
    <row r="196" spans="1:5" ht="15.75" customHeight="1" x14ac:dyDescent="0.25">
      <c r="A196" s="6"/>
      <c r="C196" s="15"/>
      <c r="E196" s="15"/>
    </row>
    <row r="197" spans="1:5" ht="15.75" customHeight="1" x14ac:dyDescent="0.25">
      <c r="A197" s="6"/>
      <c r="C197" s="15"/>
      <c r="E197" s="15"/>
    </row>
    <row r="198" spans="1:5" ht="15.75" customHeight="1" x14ac:dyDescent="0.25">
      <c r="A198" s="6"/>
      <c r="C198" s="15"/>
      <c r="E198" s="15"/>
    </row>
    <row r="199" spans="1:5" ht="15.75" customHeight="1" x14ac:dyDescent="0.25">
      <c r="A199" s="6"/>
      <c r="C199" s="15"/>
      <c r="E199" s="15"/>
    </row>
    <row r="200" spans="1:5" ht="15.75" customHeight="1" x14ac:dyDescent="0.25">
      <c r="A200" s="6"/>
      <c r="C200" s="15"/>
      <c r="E200" s="15"/>
    </row>
    <row r="201" spans="1:5" ht="15.75" customHeight="1" x14ac:dyDescent="0.25">
      <c r="A201" s="6"/>
      <c r="C201" s="15"/>
      <c r="E201" s="15"/>
    </row>
    <row r="202" spans="1:5" ht="15.75" customHeight="1" x14ac:dyDescent="0.25">
      <c r="A202" s="6"/>
      <c r="C202" s="15"/>
      <c r="E202" s="15"/>
    </row>
    <row r="203" spans="1:5" ht="15.75" customHeight="1" x14ac:dyDescent="0.25">
      <c r="A203" s="6"/>
      <c r="C203" s="15"/>
      <c r="E203" s="15"/>
    </row>
    <row r="204" spans="1:5" ht="15.75" customHeight="1" x14ac:dyDescent="0.25">
      <c r="A204" s="6"/>
      <c r="C204" s="15"/>
      <c r="E204" s="15"/>
    </row>
    <row r="205" spans="1:5" ht="15.75" customHeight="1" x14ac:dyDescent="0.25">
      <c r="A205" s="6"/>
      <c r="C205" s="15"/>
      <c r="E205" s="15"/>
    </row>
    <row r="206" spans="1:5" ht="15.75" customHeight="1" x14ac:dyDescent="0.25">
      <c r="A206" s="6"/>
      <c r="C206" s="15"/>
      <c r="E206" s="15"/>
    </row>
    <row r="207" spans="1:5" ht="15.75" customHeight="1" x14ac:dyDescent="0.25">
      <c r="A207" s="6"/>
      <c r="C207" s="15"/>
      <c r="E207" s="15"/>
    </row>
    <row r="208" spans="1:5" ht="15.75" customHeight="1" x14ac:dyDescent="0.25">
      <c r="A208" s="6"/>
      <c r="C208" s="15"/>
      <c r="E208" s="15"/>
    </row>
    <row r="209" spans="1:5" ht="15.75" customHeight="1" x14ac:dyDescent="0.25">
      <c r="A209" s="6"/>
      <c r="C209" s="15"/>
      <c r="E209" s="15"/>
    </row>
    <row r="210" spans="1:5" ht="15.75" customHeight="1" x14ac:dyDescent="0.25">
      <c r="A210" s="6"/>
      <c r="C210" s="15"/>
      <c r="E210" s="15"/>
    </row>
    <row r="211" spans="1:5" ht="15.75" customHeight="1" x14ac:dyDescent="0.25">
      <c r="A211" s="6"/>
      <c r="C211" s="15"/>
      <c r="E211" s="15"/>
    </row>
    <row r="212" spans="1:5" ht="15.75" customHeight="1" x14ac:dyDescent="0.25">
      <c r="A212" s="6"/>
      <c r="C212" s="15"/>
      <c r="E212" s="15"/>
    </row>
    <row r="213" spans="1:5" ht="15.75" customHeight="1" x14ac:dyDescent="0.25">
      <c r="A213" s="6"/>
      <c r="C213" s="15"/>
      <c r="E213" s="15"/>
    </row>
    <row r="214" spans="1:5" ht="15.75" customHeight="1" x14ac:dyDescent="0.25">
      <c r="A214" s="6"/>
      <c r="C214" s="15"/>
      <c r="E214" s="15"/>
    </row>
    <row r="215" spans="1:5" ht="15.75" customHeight="1" x14ac:dyDescent="0.25">
      <c r="A215" s="6"/>
      <c r="C215" s="15"/>
      <c r="E215" s="15"/>
    </row>
    <row r="216" spans="1:5" ht="15.75" customHeight="1" x14ac:dyDescent="0.25">
      <c r="A216" s="6"/>
      <c r="C216" s="15"/>
      <c r="E216" s="15"/>
    </row>
    <row r="217" spans="1:5" ht="15.75" customHeight="1" x14ac:dyDescent="0.25">
      <c r="A217" s="6"/>
      <c r="C217" s="15"/>
      <c r="E217" s="15"/>
    </row>
    <row r="218" spans="1:5" ht="15.75" customHeight="1" x14ac:dyDescent="0.25">
      <c r="A218" s="6"/>
      <c r="C218" s="15"/>
      <c r="E218" s="15"/>
    </row>
    <row r="219" spans="1:5" ht="15.75" customHeight="1" x14ac:dyDescent="0.25">
      <c r="A219" s="6"/>
      <c r="C219" s="15"/>
      <c r="E219" s="15"/>
    </row>
    <row r="220" spans="1:5" ht="15.75" customHeight="1" x14ac:dyDescent="0.25">
      <c r="A220" s="6"/>
      <c r="C220" s="15"/>
      <c r="E220" s="15"/>
    </row>
    <row r="221" spans="1:5" ht="15.75" customHeight="1" x14ac:dyDescent="0.25">
      <c r="A221" s="6"/>
      <c r="C221" s="15"/>
      <c r="E221" s="15"/>
    </row>
    <row r="222" spans="1:5" ht="15.75" customHeight="1" x14ac:dyDescent="0.25">
      <c r="A222" s="6"/>
      <c r="C222" s="15"/>
      <c r="E222" s="15"/>
    </row>
    <row r="223" spans="1:5" ht="15.75" customHeight="1" x14ac:dyDescent="0.25">
      <c r="A223" s="6"/>
      <c r="C223" s="15"/>
      <c r="E223" s="15"/>
    </row>
    <row r="224" spans="1: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E1"/>
  <pageMargins left="0.7" right="0.7" top="0.78740157499999996" bottom="0.78740157499999996"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45"/>
  <sheetViews>
    <sheetView workbookViewId="0"/>
  </sheetViews>
  <sheetFormatPr defaultColWidth="14.42578125" defaultRowHeight="15" customHeight="1" x14ac:dyDescent="0.25"/>
  <cols>
    <col min="1" max="1" width="24.28515625" customWidth="1"/>
    <col min="3" max="3" width="21.5703125" customWidth="1"/>
    <col min="5" max="5" width="26.140625" customWidth="1"/>
    <col min="6" max="6" width="9.140625" customWidth="1"/>
  </cols>
  <sheetData>
    <row r="1" spans="1:6" x14ac:dyDescent="0.25">
      <c r="A1" s="27" t="s">
        <v>1434</v>
      </c>
      <c r="B1" s="104"/>
      <c r="C1" s="104"/>
      <c r="E1" s="42" t="s">
        <v>1435</v>
      </c>
    </row>
    <row r="2" spans="1:6" x14ac:dyDescent="0.25">
      <c r="A2" s="105" t="s">
        <v>1436</v>
      </c>
      <c r="B2" s="106" t="s">
        <v>1437</v>
      </c>
      <c r="C2" s="107" t="s">
        <v>1438</v>
      </c>
      <c r="E2" s="42" t="s">
        <v>1439</v>
      </c>
      <c r="F2" s="108">
        <v>650</v>
      </c>
    </row>
    <row r="3" spans="1:6" x14ac:dyDescent="0.25">
      <c r="A3" s="109" t="s">
        <v>1440</v>
      </c>
      <c r="B3" s="110">
        <v>11.3</v>
      </c>
      <c r="C3" s="111">
        <v>13</v>
      </c>
    </row>
    <row r="4" spans="1:6" x14ac:dyDescent="0.25">
      <c r="A4" s="109" t="s">
        <v>1441</v>
      </c>
      <c r="B4" s="112">
        <v>12.61</v>
      </c>
      <c r="C4" s="111">
        <v>15</v>
      </c>
    </row>
    <row r="5" spans="1:6" x14ac:dyDescent="0.25">
      <c r="A5" s="109" t="s">
        <v>1442</v>
      </c>
      <c r="B5" s="110">
        <v>25.22</v>
      </c>
      <c r="C5" s="111">
        <v>29</v>
      </c>
    </row>
    <row r="6" spans="1:6" x14ac:dyDescent="0.25">
      <c r="A6" s="109" t="s">
        <v>1443</v>
      </c>
      <c r="B6" s="110">
        <v>32.17</v>
      </c>
      <c r="C6" s="111">
        <v>37</v>
      </c>
    </row>
    <row r="7" spans="1:6" x14ac:dyDescent="0.25">
      <c r="A7" s="109" t="s">
        <v>1444</v>
      </c>
      <c r="B7" s="110">
        <v>31.3</v>
      </c>
      <c r="C7" s="111">
        <v>36</v>
      </c>
    </row>
    <row r="8" spans="1:6" x14ac:dyDescent="0.25">
      <c r="A8" s="113" t="s">
        <v>1445</v>
      </c>
      <c r="B8" s="114">
        <v>112.6</v>
      </c>
      <c r="C8" s="115">
        <v>130</v>
      </c>
    </row>
    <row r="9" spans="1:6" x14ac:dyDescent="0.25">
      <c r="A9" s="104"/>
      <c r="B9" s="104"/>
      <c r="C9" s="104"/>
    </row>
    <row r="10" spans="1:6" x14ac:dyDescent="0.25">
      <c r="A10" s="116" t="s">
        <v>1446</v>
      </c>
      <c r="B10" s="106" t="s">
        <v>1437</v>
      </c>
      <c r="C10" s="107" t="s">
        <v>1438</v>
      </c>
    </row>
    <row r="11" spans="1:6" x14ac:dyDescent="0.25">
      <c r="A11" s="109" t="s">
        <v>124</v>
      </c>
      <c r="B11" s="110">
        <v>13.04</v>
      </c>
      <c r="C11" s="111">
        <v>15</v>
      </c>
      <c r="D11" s="42" t="s">
        <v>1447</v>
      </c>
    </row>
    <row r="12" spans="1:6" x14ac:dyDescent="0.25">
      <c r="A12" s="109" t="s">
        <v>48</v>
      </c>
      <c r="B12" s="110">
        <v>13.04</v>
      </c>
      <c r="C12" s="111">
        <v>15</v>
      </c>
      <c r="D12" s="42" t="s">
        <v>1447</v>
      </c>
    </row>
    <row r="13" spans="1:6" x14ac:dyDescent="0.25">
      <c r="A13" s="109" t="s">
        <v>41</v>
      </c>
      <c r="B13" s="110">
        <v>13.04</v>
      </c>
      <c r="C13" s="111">
        <v>15</v>
      </c>
      <c r="D13" s="42" t="s">
        <v>1447</v>
      </c>
    </row>
    <row r="14" spans="1:6" x14ac:dyDescent="0.25">
      <c r="A14" s="109" t="s">
        <v>253</v>
      </c>
      <c r="B14" s="110">
        <v>13.83</v>
      </c>
      <c r="C14" s="111">
        <v>16</v>
      </c>
      <c r="D14" s="42" t="s">
        <v>1447</v>
      </c>
    </row>
    <row r="15" spans="1:6" x14ac:dyDescent="0.25">
      <c r="A15" s="109" t="s">
        <v>264</v>
      </c>
      <c r="B15" s="110">
        <v>99.13</v>
      </c>
      <c r="C15" s="117">
        <v>114</v>
      </c>
      <c r="D15" s="42" t="s">
        <v>1447</v>
      </c>
    </row>
    <row r="16" spans="1:6" x14ac:dyDescent="0.25">
      <c r="A16" s="109" t="s">
        <v>1448</v>
      </c>
      <c r="B16" s="110">
        <v>26.09</v>
      </c>
      <c r="C16" s="117">
        <v>30</v>
      </c>
      <c r="D16" s="42" t="s">
        <v>1447</v>
      </c>
    </row>
    <row r="17" spans="1:4" x14ac:dyDescent="0.25">
      <c r="A17" s="109" t="s">
        <v>194</v>
      </c>
      <c r="B17" s="110">
        <v>94.78</v>
      </c>
      <c r="C17" s="117">
        <v>109</v>
      </c>
      <c r="D17" s="42" t="s">
        <v>1447</v>
      </c>
    </row>
    <row r="18" spans="1:4" x14ac:dyDescent="0.25">
      <c r="A18" s="109" t="s">
        <v>523</v>
      </c>
      <c r="B18" s="110">
        <v>82.61</v>
      </c>
      <c r="C18" s="117">
        <v>95</v>
      </c>
      <c r="D18" s="42" t="s">
        <v>1447</v>
      </c>
    </row>
    <row r="19" spans="1:4" x14ac:dyDescent="0.25">
      <c r="A19" s="109" t="s">
        <v>1449</v>
      </c>
      <c r="B19" s="110">
        <v>11.9</v>
      </c>
      <c r="C19" s="117">
        <v>14</v>
      </c>
      <c r="D19" s="42" t="s">
        <v>1447</v>
      </c>
    </row>
    <row r="20" spans="1:4" x14ac:dyDescent="0.25">
      <c r="A20" s="109" t="s">
        <v>526</v>
      </c>
      <c r="B20" s="110">
        <v>12.6</v>
      </c>
      <c r="C20" s="117">
        <v>14</v>
      </c>
      <c r="D20" s="42" t="s">
        <v>1447</v>
      </c>
    </row>
    <row r="21" spans="1:4" x14ac:dyDescent="0.25">
      <c r="A21" s="109" t="s">
        <v>1450</v>
      </c>
      <c r="B21" s="110">
        <v>45.5</v>
      </c>
      <c r="C21" s="117">
        <v>52</v>
      </c>
      <c r="D21" s="42" t="s">
        <v>1447</v>
      </c>
    </row>
    <row r="22" spans="1:4" x14ac:dyDescent="0.25">
      <c r="A22" s="109" t="s">
        <v>1451</v>
      </c>
      <c r="B22" s="110">
        <v>241.74</v>
      </c>
      <c r="C22" s="117">
        <v>278</v>
      </c>
      <c r="D22" s="42" t="s">
        <v>1447</v>
      </c>
    </row>
    <row r="23" spans="1:4" x14ac:dyDescent="0.25">
      <c r="A23" s="113" t="s">
        <v>1445</v>
      </c>
      <c r="B23" s="114">
        <v>667.3</v>
      </c>
      <c r="C23" s="115">
        <v>767</v>
      </c>
    </row>
    <row r="24" spans="1:4" x14ac:dyDescent="0.25">
      <c r="A24" s="118"/>
      <c r="B24" s="119"/>
      <c r="C24" s="120"/>
    </row>
    <row r="25" spans="1:4" x14ac:dyDescent="0.25">
      <c r="A25" s="121" t="s">
        <v>1452</v>
      </c>
      <c r="B25" s="106" t="s">
        <v>1437</v>
      </c>
      <c r="C25" s="107" t="s">
        <v>1438</v>
      </c>
    </row>
    <row r="26" spans="1:4" x14ac:dyDescent="0.25">
      <c r="A26" s="109" t="s">
        <v>1440</v>
      </c>
      <c r="B26" s="110">
        <v>11.3</v>
      </c>
      <c r="C26" s="117">
        <v>13</v>
      </c>
    </row>
    <row r="27" spans="1:4" x14ac:dyDescent="0.25">
      <c r="A27" s="109" t="s">
        <v>1441</v>
      </c>
      <c r="B27" s="110">
        <v>12.61</v>
      </c>
      <c r="C27" s="117">
        <v>15</v>
      </c>
      <c r="D27" s="42" t="s">
        <v>1447</v>
      </c>
    </row>
    <row r="28" spans="1:4" x14ac:dyDescent="0.25">
      <c r="A28" s="109" t="s">
        <v>1442</v>
      </c>
      <c r="B28" s="110">
        <v>25.22</v>
      </c>
      <c r="C28" s="117">
        <v>29</v>
      </c>
    </row>
    <row r="29" spans="1:4" x14ac:dyDescent="0.25">
      <c r="A29" s="109" t="s">
        <v>1443</v>
      </c>
      <c r="B29" s="110">
        <v>32.17</v>
      </c>
      <c r="C29" s="117">
        <v>37</v>
      </c>
      <c r="D29" s="42" t="s">
        <v>1447</v>
      </c>
    </row>
    <row r="30" spans="1:4" x14ac:dyDescent="0.25">
      <c r="A30" s="109" t="s">
        <v>1444</v>
      </c>
      <c r="B30" s="110">
        <v>31.3</v>
      </c>
      <c r="C30" s="117">
        <v>36</v>
      </c>
    </row>
    <row r="31" spans="1:4" x14ac:dyDescent="0.25">
      <c r="A31" s="109" t="s">
        <v>124</v>
      </c>
      <c r="B31" s="110">
        <v>13.04</v>
      </c>
      <c r="C31" s="117">
        <v>15</v>
      </c>
      <c r="D31" s="42" t="s">
        <v>1447</v>
      </c>
    </row>
    <row r="32" spans="1:4" x14ac:dyDescent="0.25">
      <c r="A32" s="109" t="s">
        <v>48</v>
      </c>
      <c r="B32" s="110">
        <v>13.04</v>
      </c>
      <c r="C32" s="117">
        <v>15</v>
      </c>
      <c r="D32" s="42" t="s">
        <v>1447</v>
      </c>
    </row>
    <row r="33" spans="1:4" x14ac:dyDescent="0.25">
      <c r="A33" s="109" t="s">
        <v>41</v>
      </c>
      <c r="B33" s="110">
        <v>13.04</v>
      </c>
      <c r="C33" s="117">
        <v>15</v>
      </c>
      <c r="D33" s="42" t="s">
        <v>1453</v>
      </c>
    </row>
    <row r="34" spans="1:4" x14ac:dyDescent="0.25">
      <c r="A34" s="109" t="s">
        <v>253</v>
      </c>
      <c r="B34" s="110">
        <v>13.83</v>
      </c>
      <c r="C34" s="117">
        <v>16</v>
      </c>
      <c r="D34" s="42" t="s">
        <v>1447</v>
      </c>
    </row>
    <row r="35" spans="1:4" x14ac:dyDescent="0.25">
      <c r="A35" s="109" t="s">
        <v>264</v>
      </c>
      <c r="B35" s="110">
        <v>99.13</v>
      </c>
      <c r="C35" s="117">
        <v>114</v>
      </c>
    </row>
    <row r="36" spans="1:4" x14ac:dyDescent="0.25">
      <c r="A36" s="109" t="s">
        <v>1448</v>
      </c>
      <c r="B36" s="110">
        <v>26.09</v>
      </c>
      <c r="C36" s="111">
        <v>30</v>
      </c>
      <c r="D36" s="42" t="s">
        <v>1447</v>
      </c>
    </row>
    <row r="37" spans="1:4" x14ac:dyDescent="0.25">
      <c r="A37" s="109" t="s">
        <v>194</v>
      </c>
      <c r="B37" s="110">
        <v>94.78</v>
      </c>
      <c r="C37" s="111">
        <v>109</v>
      </c>
      <c r="D37" s="42" t="s">
        <v>1447</v>
      </c>
    </row>
    <row r="38" spans="1:4" x14ac:dyDescent="0.25">
      <c r="A38" s="109" t="s">
        <v>523</v>
      </c>
      <c r="B38" s="110">
        <v>82.61</v>
      </c>
      <c r="C38" s="111">
        <v>95</v>
      </c>
    </row>
    <row r="39" spans="1:4" x14ac:dyDescent="0.25">
      <c r="A39" s="109" t="s">
        <v>1449</v>
      </c>
      <c r="B39" s="110">
        <v>11.9</v>
      </c>
      <c r="C39" s="111">
        <v>14</v>
      </c>
      <c r="D39" s="42" t="s">
        <v>1447</v>
      </c>
    </row>
    <row r="40" spans="1:4" x14ac:dyDescent="0.25">
      <c r="A40" s="109" t="s">
        <v>526</v>
      </c>
      <c r="B40" s="110">
        <v>12.6</v>
      </c>
      <c r="C40" s="111">
        <v>14</v>
      </c>
      <c r="D40" s="42" t="s">
        <v>1447</v>
      </c>
    </row>
    <row r="41" spans="1:4" x14ac:dyDescent="0.25">
      <c r="A41" s="109" t="s">
        <v>1450</v>
      </c>
      <c r="B41" s="110">
        <v>45.5</v>
      </c>
      <c r="C41" s="117">
        <v>52</v>
      </c>
    </row>
    <row r="42" spans="1:4" x14ac:dyDescent="0.25">
      <c r="A42" s="109" t="s">
        <v>1451</v>
      </c>
      <c r="B42" s="110">
        <v>241.74</v>
      </c>
      <c r="C42" s="117">
        <v>278</v>
      </c>
    </row>
    <row r="43" spans="1:4" x14ac:dyDescent="0.25">
      <c r="A43" s="113" t="s">
        <v>1445</v>
      </c>
      <c r="B43" s="114">
        <v>779.9</v>
      </c>
      <c r="C43" s="115">
        <v>897</v>
      </c>
    </row>
    <row r="44" spans="1:4" x14ac:dyDescent="0.25">
      <c r="B44" s="42">
        <v>13.04</v>
      </c>
    </row>
    <row r="45" spans="1:4" x14ac:dyDescent="0.25">
      <c r="B45" s="42">
        <v>13.04</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00"/>
  <sheetViews>
    <sheetView workbookViewId="0"/>
  </sheetViews>
  <sheetFormatPr defaultColWidth="14.42578125" defaultRowHeight="15" customHeight="1" x14ac:dyDescent="0.25"/>
  <cols>
    <col min="1" max="1" width="14.7109375" customWidth="1"/>
    <col min="2" max="2" width="31.140625" customWidth="1"/>
    <col min="5" max="5" width="24" customWidth="1"/>
    <col min="8" max="8" width="24.5703125" customWidth="1"/>
  </cols>
  <sheetData>
    <row r="1" spans="1:8" x14ac:dyDescent="0.25">
      <c r="A1" s="122" t="s">
        <v>1454</v>
      </c>
      <c r="B1" s="122" t="s">
        <v>0</v>
      </c>
      <c r="C1" s="122" t="s">
        <v>1</v>
      </c>
      <c r="D1" s="122" t="s">
        <v>2</v>
      </c>
      <c r="E1" s="122" t="s">
        <v>3</v>
      </c>
      <c r="H1" s="42" t="s">
        <v>1455</v>
      </c>
    </row>
    <row r="2" spans="1:8" x14ac:dyDescent="0.25">
      <c r="A2" s="123">
        <v>1</v>
      </c>
      <c r="B2" s="124" t="s">
        <v>525</v>
      </c>
      <c r="C2" s="125">
        <v>27</v>
      </c>
      <c r="D2" s="125">
        <v>32.67</v>
      </c>
      <c r="E2" s="126" t="s">
        <v>200</v>
      </c>
    </row>
    <row r="3" spans="1:8" x14ac:dyDescent="0.25">
      <c r="A3" s="123">
        <v>2</v>
      </c>
      <c r="B3" s="124" t="s">
        <v>338</v>
      </c>
      <c r="C3" s="125">
        <v>25.5</v>
      </c>
      <c r="D3" s="125">
        <v>30.855</v>
      </c>
      <c r="E3" s="126" t="s">
        <v>200</v>
      </c>
    </row>
    <row r="4" spans="1:8" x14ac:dyDescent="0.25">
      <c r="A4" s="123">
        <v>3</v>
      </c>
      <c r="B4" s="124" t="s">
        <v>352</v>
      </c>
      <c r="C4" s="125">
        <v>33</v>
      </c>
      <c r="D4" s="125">
        <v>39.93</v>
      </c>
      <c r="E4" s="126" t="s">
        <v>200</v>
      </c>
    </row>
    <row r="5" spans="1:8" x14ac:dyDescent="0.25">
      <c r="A5" s="123">
        <v>4</v>
      </c>
      <c r="B5" s="124" t="s">
        <v>199</v>
      </c>
      <c r="C5" s="125">
        <v>415.5</v>
      </c>
      <c r="D5" s="125">
        <v>502.755</v>
      </c>
      <c r="E5" s="126" t="s">
        <v>200</v>
      </c>
    </row>
    <row r="6" spans="1:8" x14ac:dyDescent="0.25">
      <c r="A6" s="123">
        <v>5</v>
      </c>
      <c r="B6" s="124" t="s">
        <v>409</v>
      </c>
      <c r="C6" s="125">
        <v>18</v>
      </c>
      <c r="D6" s="125">
        <v>21.78</v>
      </c>
      <c r="E6" s="126" t="s">
        <v>200</v>
      </c>
    </row>
    <row r="7" spans="1:8" x14ac:dyDescent="0.25">
      <c r="A7" s="123">
        <v>6</v>
      </c>
      <c r="B7" s="124" t="s">
        <v>379</v>
      </c>
      <c r="C7" s="125">
        <v>30</v>
      </c>
      <c r="D7" s="125">
        <v>36.299999999999997</v>
      </c>
      <c r="E7" s="126" t="s">
        <v>158</v>
      </c>
    </row>
    <row r="8" spans="1:8" x14ac:dyDescent="0.25">
      <c r="A8" s="123">
        <v>7</v>
      </c>
      <c r="B8" s="124" t="s">
        <v>321</v>
      </c>
      <c r="C8" s="125">
        <v>33</v>
      </c>
      <c r="D8" s="125">
        <v>39.93</v>
      </c>
      <c r="E8" s="126" t="s">
        <v>158</v>
      </c>
    </row>
    <row r="9" spans="1:8" x14ac:dyDescent="0.25">
      <c r="A9" s="123">
        <v>8</v>
      </c>
      <c r="B9" s="124" t="s">
        <v>188</v>
      </c>
      <c r="C9" s="125">
        <v>22.5</v>
      </c>
      <c r="D9" s="125">
        <v>27.225000000000001</v>
      </c>
      <c r="E9" s="126" t="s">
        <v>158</v>
      </c>
    </row>
    <row r="10" spans="1:8" x14ac:dyDescent="0.25">
      <c r="A10" s="123">
        <v>9</v>
      </c>
      <c r="B10" s="124" t="s">
        <v>157</v>
      </c>
      <c r="C10" s="125">
        <v>28.5</v>
      </c>
      <c r="D10" s="125">
        <v>34.484999999999999</v>
      </c>
      <c r="E10" s="126" t="s">
        <v>158</v>
      </c>
    </row>
    <row r="11" spans="1:8" x14ac:dyDescent="0.25">
      <c r="A11" s="123">
        <v>10</v>
      </c>
      <c r="B11" s="124" t="s">
        <v>1456</v>
      </c>
      <c r="C11" s="125">
        <v>67.5</v>
      </c>
      <c r="D11" s="125">
        <v>81.674999999999997</v>
      </c>
      <c r="E11" s="126" t="s">
        <v>158</v>
      </c>
    </row>
    <row r="12" spans="1:8" x14ac:dyDescent="0.25">
      <c r="A12" s="123">
        <v>11</v>
      </c>
      <c r="B12" s="124" t="s">
        <v>369</v>
      </c>
      <c r="C12" s="125">
        <v>30</v>
      </c>
      <c r="D12" s="125">
        <v>36.299999999999997</v>
      </c>
      <c r="E12" s="126" t="s">
        <v>158</v>
      </c>
    </row>
    <row r="13" spans="1:8" x14ac:dyDescent="0.25">
      <c r="A13" s="123">
        <v>12</v>
      </c>
      <c r="B13" s="124" t="s">
        <v>417</v>
      </c>
      <c r="C13" s="125">
        <v>25.5</v>
      </c>
      <c r="D13" s="125">
        <v>30.855</v>
      </c>
      <c r="E13" s="126" t="s">
        <v>158</v>
      </c>
    </row>
    <row r="14" spans="1:8" x14ac:dyDescent="0.25">
      <c r="A14" s="123">
        <v>13</v>
      </c>
      <c r="B14" s="124" t="s">
        <v>138</v>
      </c>
      <c r="C14" s="125">
        <v>24</v>
      </c>
      <c r="D14" s="125">
        <v>29.04</v>
      </c>
      <c r="E14" s="126" t="s">
        <v>42</v>
      </c>
    </row>
    <row r="15" spans="1:8" x14ac:dyDescent="0.25">
      <c r="A15" s="123">
        <v>14</v>
      </c>
      <c r="B15" s="124" t="s">
        <v>140</v>
      </c>
      <c r="C15" s="125">
        <v>22.5</v>
      </c>
      <c r="D15" s="125">
        <v>27.225000000000001</v>
      </c>
      <c r="E15" s="126" t="s">
        <v>42</v>
      </c>
    </row>
    <row r="16" spans="1:8" x14ac:dyDescent="0.25">
      <c r="A16" s="123">
        <v>15</v>
      </c>
      <c r="B16" s="124" t="s">
        <v>48</v>
      </c>
      <c r="C16" s="125">
        <v>27</v>
      </c>
      <c r="D16" s="125">
        <v>32.67</v>
      </c>
      <c r="E16" s="126" t="s">
        <v>42</v>
      </c>
    </row>
    <row r="17" spans="1:5" x14ac:dyDescent="0.25">
      <c r="A17" s="123">
        <v>16</v>
      </c>
      <c r="B17" s="124" t="s">
        <v>124</v>
      </c>
      <c r="C17" s="125">
        <v>27</v>
      </c>
      <c r="D17" s="125">
        <v>32.67</v>
      </c>
      <c r="E17" s="126" t="s">
        <v>42</v>
      </c>
    </row>
    <row r="18" spans="1:5" x14ac:dyDescent="0.25">
      <c r="A18" s="123">
        <v>17</v>
      </c>
      <c r="B18" s="124" t="s">
        <v>253</v>
      </c>
      <c r="C18" s="125">
        <v>31.5</v>
      </c>
      <c r="D18" s="125">
        <v>38.115000000000002</v>
      </c>
      <c r="E18" s="126" t="s">
        <v>42</v>
      </c>
    </row>
    <row r="19" spans="1:5" x14ac:dyDescent="0.25">
      <c r="A19" s="123">
        <v>18</v>
      </c>
      <c r="B19" s="124" t="s">
        <v>41</v>
      </c>
      <c r="C19" s="125">
        <v>27</v>
      </c>
      <c r="D19" s="125">
        <v>32.67</v>
      </c>
      <c r="E19" s="126" t="s">
        <v>42</v>
      </c>
    </row>
    <row r="20" spans="1:5" x14ac:dyDescent="0.25">
      <c r="A20" s="123">
        <v>19</v>
      </c>
      <c r="B20" s="124" t="s">
        <v>46</v>
      </c>
      <c r="C20" s="125">
        <v>465</v>
      </c>
      <c r="D20" s="125">
        <v>562.65</v>
      </c>
      <c r="E20" s="126" t="s">
        <v>42</v>
      </c>
    </row>
    <row r="21" spans="1:5" x14ac:dyDescent="0.25">
      <c r="A21" s="123">
        <v>20</v>
      </c>
      <c r="B21" s="124" t="s">
        <v>361</v>
      </c>
      <c r="C21" s="125">
        <v>33</v>
      </c>
      <c r="D21" s="125">
        <v>39.93</v>
      </c>
      <c r="E21" s="126" t="s">
        <v>42</v>
      </c>
    </row>
    <row r="22" spans="1:5" x14ac:dyDescent="0.25">
      <c r="A22" s="123">
        <v>21</v>
      </c>
      <c r="B22" s="124" t="s">
        <v>299</v>
      </c>
      <c r="C22" s="125">
        <v>25.5</v>
      </c>
      <c r="D22" s="125">
        <v>30.855</v>
      </c>
      <c r="E22" s="126" t="s">
        <v>42</v>
      </c>
    </row>
    <row r="23" spans="1:5" x14ac:dyDescent="0.25">
      <c r="A23" s="123">
        <v>22</v>
      </c>
      <c r="B23" s="124" t="s">
        <v>52</v>
      </c>
      <c r="C23" s="125">
        <v>55.5</v>
      </c>
      <c r="D23" s="125">
        <v>67.155000000000001</v>
      </c>
      <c r="E23" s="126" t="s">
        <v>53</v>
      </c>
    </row>
    <row r="24" spans="1:5" x14ac:dyDescent="0.25">
      <c r="A24" s="123">
        <v>23</v>
      </c>
      <c r="B24" s="124" t="s">
        <v>55</v>
      </c>
      <c r="C24" s="125">
        <v>70.5</v>
      </c>
      <c r="D24" s="125">
        <v>85.305000000000007</v>
      </c>
      <c r="E24" s="126" t="s">
        <v>53</v>
      </c>
    </row>
    <row r="25" spans="1:5" x14ac:dyDescent="0.25">
      <c r="A25" s="123">
        <v>24</v>
      </c>
      <c r="B25" s="124" t="s">
        <v>363</v>
      </c>
      <c r="C25" s="125">
        <v>303</v>
      </c>
      <c r="D25" s="125">
        <v>366.63</v>
      </c>
      <c r="E25" s="126" t="s">
        <v>53</v>
      </c>
    </row>
    <row r="26" spans="1:5" x14ac:dyDescent="0.25">
      <c r="A26" s="123">
        <v>25</v>
      </c>
      <c r="B26" s="124" t="s">
        <v>291</v>
      </c>
      <c r="C26" s="125">
        <v>34.5</v>
      </c>
      <c r="D26" s="125">
        <v>41.744999999999997</v>
      </c>
      <c r="E26" s="126" t="s">
        <v>117</v>
      </c>
    </row>
    <row r="27" spans="1:5" x14ac:dyDescent="0.25">
      <c r="A27" s="123">
        <v>26</v>
      </c>
      <c r="B27" s="124" t="s">
        <v>293</v>
      </c>
      <c r="C27" s="125">
        <v>75</v>
      </c>
      <c r="D27" s="125">
        <v>90.75</v>
      </c>
      <c r="E27" s="126" t="s">
        <v>117</v>
      </c>
    </row>
    <row r="28" spans="1:5" x14ac:dyDescent="0.25">
      <c r="A28" s="123">
        <v>27</v>
      </c>
      <c r="B28" s="124" t="s">
        <v>1457</v>
      </c>
      <c r="C28" s="125">
        <v>90</v>
      </c>
      <c r="D28" s="125">
        <v>108.9</v>
      </c>
      <c r="E28" s="126" t="s">
        <v>117</v>
      </c>
    </row>
    <row r="29" spans="1:5" x14ac:dyDescent="0.25">
      <c r="A29" s="123">
        <v>28</v>
      </c>
      <c r="B29" s="124" t="s">
        <v>512</v>
      </c>
      <c r="C29" s="125">
        <v>42</v>
      </c>
      <c r="D29" s="125">
        <v>50.82</v>
      </c>
      <c r="E29" s="126" t="s">
        <v>117</v>
      </c>
    </row>
    <row r="30" spans="1:5" x14ac:dyDescent="0.25">
      <c r="A30" s="123">
        <v>29</v>
      </c>
      <c r="B30" s="124" t="s">
        <v>286</v>
      </c>
      <c r="C30" s="125">
        <v>724.5</v>
      </c>
      <c r="D30" s="125">
        <v>876.64499999999998</v>
      </c>
      <c r="E30" s="126" t="s">
        <v>117</v>
      </c>
    </row>
    <row r="31" spans="1:5" x14ac:dyDescent="0.25">
      <c r="A31" s="123">
        <v>30</v>
      </c>
      <c r="B31" s="124" t="s">
        <v>367</v>
      </c>
      <c r="C31" s="125">
        <v>91.5</v>
      </c>
      <c r="D31" s="125">
        <v>110.715</v>
      </c>
      <c r="E31" s="126" t="s">
        <v>117</v>
      </c>
    </row>
    <row r="32" spans="1:5" x14ac:dyDescent="0.25">
      <c r="A32" s="123">
        <v>31</v>
      </c>
      <c r="B32" s="124" t="s">
        <v>116</v>
      </c>
      <c r="C32" s="125">
        <v>307.5</v>
      </c>
      <c r="D32" s="125">
        <v>372.07499999999999</v>
      </c>
      <c r="E32" s="126" t="s">
        <v>117</v>
      </c>
    </row>
    <row r="33" spans="1:5" x14ac:dyDescent="0.25">
      <c r="A33" s="123">
        <v>32</v>
      </c>
      <c r="B33" s="124" t="s">
        <v>119</v>
      </c>
      <c r="C33" s="125">
        <v>307.5</v>
      </c>
      <c r="D33" s="125">
        <v>372.07499999999999</v>
      </c>
      <c r="E33" s="126" t="s">
        <v>117</v>
      </c>
    </row>
    <row r="34" spans="1:5" x14ac:dyDescent="0.25">
      <c r="A34" s="123">
        <v>33</v>
      </c>
      <c r="B34" s="124" t="s">
        <v>178</v>
      </c>
      <c r="C34" s="125">
        <v>22.5</v>
      </c>
      <c r="D34" s="125">
        <v>27.225000000000001</v>
      </c>
      <c r="E34" s="126" t="s">
        <v>21</v>
      </c>
    </row>
    <row r="35" spans="1:5" x14ac:dyDescent="0.25">
      <c r="A35" s="123">
        <v>34</v>
      </c>
      <c r="B35" s="124" t="s">
        <v>214</v>
      </c>
      <c r="C35" s="125">
        <v>94.5</v>
      </c>
      <c r="D35" s="125">
        <v>114.345</v>
      </c>
      <c r="E35" s="126" t="s">
        <v>21</v>
      </c>
    </row>
    <row r="36" spans="1:5" x14ac:dyDescent="0.25">
      <c r="A36" s="123">
        <v>35</v>
      </c>
      <c r="B36" s="124" t="s">
        <v>301</v>
      </c>
      <c r="C36" s="125">
        <v>1834.5</v>
      </c>
      <c r="D36" s="125">
        <v>2219.7449999999999</v>
      </c>
      <c r="E36" s="126" t="s">
        <v>21</v>
      </c>
    </row>
    <row r="37" spans="1:5" x14ac:dyDescent="0.25">
      <c r="A37" s="123">
        <v>36</v>
      </c>
      <c r="B37" s="124" t="s">
        <v>20</v>
      </c>
      <c r="C37" s="125">
        <v>22.5</v>
      </c>
      <c r="D37" s="125">
        <v>27.225000000000001</v>
      </c>
      <c r="E37" s="126" t="s">
        <v>21</v>
      </c>
    </row>
    <row r="38" spans="1:5" x14ac:dyDescent="0.25">
      <c r="A38" s="123">
        <v>37</v>
      </c>
      <c r="B38" s="124" t="s">
        <v>434</v>
      </c>
      <c r="C38" s="125">
        <v>267</v>
      </c>
      <c r="D38" s="125">
        <v>323.07</v>
      </c>
      <c r="E38" s="126" t="s">
        <v>21</v>
      </c>
    </row>
    <row r="39" spans="1:5" x14ac:dyDescent="0.25">
      <c r="A39" s="123">
        <v>38</v>
      </c>
      <c r="B39" s="124" t="s">
        <v>194</v>
      </c>
      <c r="C39" s="125">
        <v>223.5</v>
      </c>
      <c r="D39" s="125">
        <v>270.435</v>
      </c>
      <c r="E39" s="126" t="s">
        <v>21</v>
      </c>
    </row>
    <row r="40" spans="1:5" x14ac:dyDescent="0.25">
      <c r="A40" s="123">
        <v>39</v>
      </c>
      <c r="B40" s="124" t="s">
        <v>195</v>
      </c>
      <c r="C40" s="125">
        <v>223.5</v>
      </c>
      <c r="D40" s="125">
        <v>270.435</v>
      </c>
      <c r="E40" s="126" t="s">
        <v>21</v>
      </c>
    </row>
    <row r="41" spans="1:5" x14ac:dyDescent="0.25">
      <c r="A41" s="123">
        <v>40</v>
      </c>
      <c r="B41" s="124" t="s">
        <v>317</v>
      </c>
      <c r="C41" s="125">
        <v>1557</v>
      </c>
      <c r="D41" s="125">
        <v>1883.97</v>
      </c>
      <c r="E41" s="126" t="s">
        <v>21</v>
      </c>
    </row>
    <row r="42" spans="1:5" x14ac:dyDescent="0.25">
      <c r="A42" s="123">
        <v>41</v>
      </c>
      <c r="B42" s="124" t="s">
        <v>123</v>
      </c>
      <c r="C42" s="125">
        <v>166.5</v>
      </c>
      <c r="D42" s="125">
        <v>201.465</v>
      </c>
      <c r="E42" s="126" t="s">
        <v>21</v>
      </c>
    </row>
    <row r="43" spans="1:5" x14ac:dyDescent="0.25">
      <c r="A43" s="123">
        <v>42</v>
      </c>
      <c r="B43" s="124" t="s">
        <v>464</v>
      </c>
      <c r="C43" s="125">
        <v>165</v>
      </c>
      <c r="D43" s="125">
        <v>199.65</v>
      </c>
      <c r="E43" s="126" t="s">
        <v>21</v>
      </c>
    </row>
    <row r="44" spans="1:5" x14ac:dyDescent="0.25">
      <c r="A44" s="123">
        <v>43</v>
      </c>
      <c r="B44" s="124" t="s">
        <v>303</v>
      </c>
      <c r="C44" s="125">
        <v>252</v>
      </c>
      <c r="D44" s="125">
        <v>304.92</v>
      </c>
      <c r="E44" s="126" t="s">
        <v>21</v>
      </c>
    </row>
    <row r="45" spans="1:5" x14ac:dyDescent="0.25">
      <c r="A45" s="123">
        <v>44</v>
      </c>
      <c r="B45" s="124" t="s">
        <v>310</v>
      </c>
      <c r="C45" s="125">
        <v>261</v>
      </c>
      <c r="D45" s="125">
        <v>315.81</v>
      </c>
      <c r="E45" s="126" t="s">
        <v>21</v>
      </c>
    </row>
    <row r="46" spans="1:5" x14ac:dyDescent="0.25">
      <c r="A46" s="123">
        <v>45</v>
      </c>
      <c r="B46" s="124" t="s">
        <v>308</v>
      </c>
      <c r="C46" s="125">
        <v>256.5</v>
      </c>
      <c r="D46" s="125">
        <v>310.36500000000001</v>
      </c>
      <c r="E46" s="126" t="s">
        <v>21</v>
      </c>
    </row>
    <row r="47" spans="1:5" x14ac:dyDescent="0.25">
      <c r="A47" s="123">
        <v>46</v>
      </c>
      <c r="B47" s="124" t="s">
        <v>306</v>
      </c>
      <c r="C47" s="125">
        <v>892.5</v>
      </c>
      <c r="D47" s="125">
        <v>1079.925</v>
      </c>
      <c r="E47" s="126" t="s">
        <v>21</v>
      </c>
    </row>
    <row r="48" spans="1:5" x14ac:dyDescent="0.25">
      <c r="A48" s="123">
        <v>47</v>
      </c>
      <c r="B48" s="124" t="s">
        <v>153</v>
      </c>
      <c r="C48" s="125">
        <v>252</v>
      </c>
      <c r="D48" s="125">
        <v>304.92</v>
      </c>
      <c r="E48" s="126" t="s">
        <v>21</v>
      </c>
    </row>
    <row r="49" spans="1:5" x14ac:dyDescent="0.25">
      <c r="A49" s="123">
        <v>48</v>
      </c>
      <c r="B49" s="124" t="s">
        <v>155</v>
      </c>
      <c r="C49" s="125">
        <v>261</v>
      </c>
      <c r="D49" s="125">
        <v>315.81</v>
      </c>
      <c r="E49" s="126" t="s">
        <v>21</v>
      </c>
    </row>
    <row r="50" spans="1:5" x14ac:dyDescent="0.25">
      <c r="A50" s="123">
        <v>49</v>
      </c>
      <c r="B50" s="124" t="s">
        <v>151</v>
      </c>
      <c r="C50" s="125">
        <v>636</v>
      </c>
      <c r="D50" s="125">
        <v>769.56</v>
      </c>
      <c r="E50" s="126" t="s">
        <v>21</v>
      </c>
    </row>
    <row r="51" spans="1:5" x14ac:dyDescent="0.25">
      <c r="A51" s="123">
        <v>50</v>
      </c>
      <c r="B51" s="124" t="s">
        <v>182</v>
      </c>
      <c r="C51" s="125">
        <v>60</v>
      </c>
      <c r="D51" s="125">
        <v>72.599999999999994</v>
      </c>
      <c r="E51" s="126" t="s">
        <v>21</v>
      </c>
    </row>
    <row r="52" spans="1:5" x14ac:dyDescent="0.25">
      <c r="A52" s="123">
        <v>51</v>
      </c>
      <c r="B52" s="124" t="s">
        <v>31</v>
      </c>
      <c r="C52" s="125">
        <v>285</v>
      </c>
      <c r="D52" s="125">
        <v>344.85</v>
      </c>
      <c r="E52" s="126" t="s">
        <v>21</v>
      </c>
    </row>
    <row r="53" spans="1:5" x14ac:dyDescent="0.25">
      <c r="A53" s="123">
        <v>52</v>
      </c>
      <c r="B53" s="124" t="s">
        <v>180</v>
      </c>
      <c r="C53" s="125">
        <v>357</v>
      </c>
      <c r="D53" s="125">
        <v>431.97</v>
      </c>
      <c r="E53" s="126" t="s">
        <v>21</v>
      </c>
    </row>
    <row r="54" spans="1:5" x14ac:dyDescent="0.25">
      <c r="A54" s="123">
        <v>53</v>
      </c>
      <c r="B54" s="124" t="s">
        <v>262</v>
      </c>
      <c r="C54" s="125">
        <v>252</v>
      </c>
      <c r="D54" s="125">
        <v>304.92</v>
      </c>
      <c r="E54" s="126" t="s">
        <v>21</v>
      </c>
    </row>
    <row r="55" spans="1:5" x14ac:dyDescent="0.25">
      <c r="A55" s="123">
        <v>54</v>
      </c>
      <c r="B55" s="124" t="s">
        <v>405</v>
      </c>
      <c r="C55" s="125">
        <v>285</v>
      </c>
      <c r="D55" s="125">
        <v>344.85</v>
      </c>
      <c r="E55" s="126" t="s">
        <v>21</v>
      </c>
    </row>
    <row r="56" spans="1:5" x14ac:dyDescent="0.25">
      <c r="A56" s="123">
        <v>55</v>
      </c>
      <c r="B56" s="127" t="s">
        <v>440</v>
      </c>
      <c r="C56" s="125">
        <v>1182</v>
      </c>
      <c r="D56" s="125">
        <v>1430.22</v>
      </c>
      <c r="E56" s="126" t="s">
        <v>21</v>
      </c>
    </row>
    <row r="57" spans="1:5" x14ac:dyDescent="0.25">
      <c r="A57" s="123">
        <v>56</v>
      </c>
      <c r="B57" s="127" t="s">
        <v>537</v>
      </c>
      <c r="C57" s="125">
        <v>465</v>
      </c>
      <c r="D57" s="125">
        <v>562.65</v>
      </c>
      <c r="E57" s="126" t="s">
        <v>21</v>
      </c>
    </row>
    <row r="58" spans="1:5" x14ac:dyDescent="0.25">
      <c r="A58" s="123">
        <v>57</v>
      </c>
      <c r="B58" s="127" t="s">
        <v>539</v>
      </c>
      <c r="C58" s="125">
        <v>465</v>
      </c>
      <c r="D58" s="125">
        <v>562.65</v>
      </c>
      <c r="E58" s="126" t="s">
        <v>21</v>
      </c>
    </row>
    <row r="59" spans="1:5" x14ac:dyDescent="0.25">
      <c r="A59" s="123">
        <v>58</v>
      </c>
      <c r="B59" s="124" t="s">
        <v>255</v>
      </c>
      <c r="C59" s="125">
        <v>22.5</v>
      </c>
      <c r="D59" s="125">
        <v>27.225000000000001</v>
      </c>
      <c r="E59" s="126" t="s">
        <v>65</v>
      </c>
    </row>
    <row r="60" spans="1:5" x14ac:dyDescent="0.25">
      <c r="A60" s="123">
        <v>59</v>
      </c>
      <c r="B60" s="124" t="s">
        <v>264</v>
      </c>
      <c r="C60" s="125">
        <v>307.5</v>
      </c>
      <c r="D60" s="125">
        <v>372.07499999999999</v>
      </c>
      <c r="E60" s="126" t="s">
        <v>65</v>
      </c>
    </row>
    <row r="61" spans="1:5" x14ac:dyDescent="0.25">
      <c r="A61" s="123">
        <v>60</v>
      </c>
      <c r="B61" s="124" t="s">
        <v>356</v>
      </c>
      <c r="C61" s="125">
        <v>79.5</v>
      </c>
      <c r="D61" s="125">
        <v>96.194999999999993</v>
      </c>
      <c r="E61" s="126" t="s">
        <v>65</v>
      </c>
    </row>
    <row r="62" spans="1:5" x14ac:dyDescent="0.25">
      <c r="A62" s="123">
        <v>61</v>
      </c>
      <c r="B62" s="124" t="s">
        <v>319</v>
      </c>
      <c r="C62" s="125">
        <v>238.5</v>
      </c>
      <c r="D62" s="125">
        <v>288.58499999999998</v>
      </c>
      <c r="E62" s="126" t="s">
        <v>65</v>
      </c>
    </row>
    <row r="63" spans="1:5" x14ac:dyDescent="0.25">
      <c r="A63" s="123">
        <v>62</v>
      </c>
      <c r="B63" s="124" t="s">
        <v>149</v>
      </c>
      <c r="C63" s="125">
        <v>288</v>
      </c>
      <c r="D63" s="125">
        <v>348.48</v>
      </c>
      <c r="E63" s="126" t="s">
        <v>65</v>
      </c>
    </row>
    <row r="64" spans="1:5" x14ac:dyDescent="0.25">
      <c r="A64" s="123">
        <v>63</v>
      </c>
      <c r="B64" s="124" t="s">
        <v>244</v>
      </c>
      <c r="C64" s="125">
        <v>160.5</v>
      </c>
      <c r="D64" s="125">
        <v>194.20500000000001</v>
      </c>
      <c r="E64" s="126" t="s">
        <v>65</v>
      </c>
    </row>
    <row r="65" spans="1:5" x14ac:dyDescent="0.25">
      <c r="A65" s="123">
        <v>64</v>
      </c>
      <c r="B65" s="124" t="s">
        <v>391</v>
      </c>
      <c r="C65" s="125">
        <v>109.5</v>
      </c>
      <c r="D65" s="125">
        <v>132.495</v>
      </c>
      <c r="E65" s="126" t="s">
        <v>65</v>
      </c>
    </row>
    <row r="66" spans="1:5" x14ac:dyDescent="0.25">
      <c r="A66" s="123">
        <v>65</v>
      </c>
      <c r="B66" s="124" t="s">
        <v>394</v>
      </c>
      <c r="C66" s="125">
        <v>132</v>
      </c>
      <c r="D66" s="125">
        <v>159.72</v>
      </c>
      <c r="E66" s="126" t="s">
        <v>65</v>
      </c>
    </row>
    <row r="67" spans="1:5" x14ac:dyDescent="0.25">
      <c r="A67" s="123">
        <v>66</v>
      </c>
      <c r="B67" s="124" t="s">
        <v>64</v>
      </c>
      <c r="C67" s="125">
        <v>901.5</v>
      </c>
      <c r="D67" s="125">
        <v>1090.8150000000001</v>
      </c>
      <c r="E67" s="126" t="s">
        <v>65</v>
      </c>
    </row>
    <row r="68" spans="1:5" x14ac:dyDescent="0.25">
      <c r="A68" s="123">
        <v>67</v>
      </c>
      <c r="B68" s="124" t="s">
        <v>89</v>
      </c>
      <c r="C68" s="125">
        <v>1434</v>
      </c>
      <c r="D68" s="125">
        <v>1735.14</v>
      </c>
      <c r="E68" s="126" t="s">
        <v>65</v>
      </c>
    </row>
    <row r="69" spans="1:5" x14ac:dyDescent="0.25">
      <c r="A69" s="123">
        <v>68</v>
      </c>
      <c r="B69" s="124" t="s">
        <v>91</v>
      </c>
      <c r="C69" s="125">
        <v>1434</v>
      </c>
      <c r="D69" s="125">
        <v>1735.14</v>
      </c>
      <c r="E69" s="126" t="s">
        <v>65</v>
      </c>
    </row>
    <row r="70" spans="1:5" x14ac:dyDescent="0.25">
      <c r="A70" s="123">
        <v>69</v>
      </c>
      <c r="B70" s="127" t="s">
        <v>93</v>
      </c>
      <c r="C70" s="125">
        <v>303</v>
      </c>
      <c r="D70" s="125">
        <v>366.63</v>
      </c>
      <c r="E70" s="126" t="s">
        <v>65</v>
      </c>
    </row>
    <row r="71" spans="1:5" x14ac:dyDescent="0.25">
      <c r="A71" s="123">
        <v>70</v>
      </c>
      <c r="B71" s="124" t="s">
        <v>226</v>
      </c>
      <c r="C71" s="125">
        <v>28.5</v>
      </c>
      <c r="D71" s="125">
        <v>34.484999999999999</v>
      </c>
      <c r="E71" s="126" t="s">
        <v>227</v>
      </c>
    </row>
    <row r="72" spans="1:5" x14ac:dyDescent="0.25">
      <c r="A72" s="123">
        <v>71</v>
      </c>
      <c r="B72" s="124" t="s">
        <v>531</v>
      </c>
      <c r="C72" s="125">
        <v>117</v>
      </c>
      <c r="D72" s="125">
        <v>141.57</v>
      </c>
      <c r="E72" s="126" t="s">
        <v>227</v>
      </c>
    </row>
    <row r="73" spans="1:5" x14ac:dyDescent="0.25">
      <c r="A73" s="123">
        <v>72</v>
      </c>
      <c r="B73" s="124" t="s">
        <v>510</v>
      </c>
      <c r="C73" s="125">
        <v>250.5</v>
      </c>
      <c r="D73" s="125">
        <v>303.10500000000002</v>
      </c>
      <c r="E73" s="126" t="s">
        <v>227</v>
      </c>
    </row>
    <row r="74" spans="1:5" x14ac:dyDescent="0.25">
      <c r="A74" s="123">
        <v>73</v>
      </c>
      <c r="B74" s="124" t="s">
        <v>234</v>
      </c>
      <c r="C74" s="125">
        <v>343.5</v>
      </c>
      <c r="D74" s="125">
        <v>415.63499999999999</v>
      </c>
      <c r="E74" s="126" t="s">
        <v>227</v>
      </c>
    </row>
    <row r="75" spans="1:5" x14ac:dyDescent="0.25">
      <c r="A75" s="123">
        <v>74</v>
      </c>
      <c r="B75" s="124" t="s">
        <v>533</v>
      </c>
      <c r="C75" s="125">
        <v>379.5</v>
      </c>
      <c r="D75" s="125">
        <v>459.19499999999999</v>
      </c>
      <c r="E75" s="126" t="s">
        <v>227</v>
      </c>
    </row>
    <row r="76" spans="1:5" x14ac:dyDescent="0.25">
      <c r="A76" s="123">
        <v>75</v>
      </c>
      <c r="B76" s="124" t="s">
        <v>240</v>
      </c>
      <c r="C76" s="125">
        <v>378</v>
      </c>
      <c r="D76" s="125">
        <v>457.38</v>
      </c>
      <c r="E76" s="126" t="s">
        <v>227</v>
      </c>
    </row>
    <row r="77" spans="1:5" x14ac:dyDescent="0.25">
      <c r="A77" s="123">
        <v>76</v>
      </c>
      <c r="B77" s="124" t="s">
        <v>478</v>
      </c>
      <c r="C77" s="125">
        <v>469.5</v>
      </c>
      <c r="D77" s="125">
        <v>568.09500000000003</v>
      </c>
      <c r="E77" s="126" t="s">
        <v>227</v>
      </c>
    </row>
    <row r="78" spans="1:5" x14ac:dyDescent="0.25">
      <c r="A78" s="123">
        <v>77</v>
      </c>
      <c r="B78" s="124" t="s">
        <v>452</v>
      </c>
      <c r="C78" s="125">
        <v>384</v>
      </c>
      <c r="D78" s="125">
        <v>464.64</v>
      </c>
      <c r="E78" s="126" t="s">
        <v>19</v>
      </c>
    </row>
    <row r="79" spans="1:5" x14ac:dyDescent="0.25">
      <c r="A79" s="123">
        <v>78</v>
      </c>
      <c r="B79" s="124" t="s">
        <v>454</v>
      </c>
      <c r="C79" s="125">
        <v>591</v>
      </c>
      <c r="D79" s="125">
        <v>715.11</v>
      </c>
      <c r="E79" s="126" t="s">
        <v>19</v>
      </c>
    </row>
    <row r="80" spans="1:5" x14ac:dyDescent="0.25">
      <c r="A80" s="123">
        <v>79</v>
      </c>
      <c r="B80" s="124" t="s">
        <v>429</v>
      </c>
      <c r="C80" s="125">
        <v>1435.5</v>
      </c>
      <c r="D80" s="125">
        <v>1736.9549999999999</v>
      </c>
      <c r="E80" s="126" t="s">
        <v>19</v>
      </c>
    </row>
    <row r="81" spans="1:5" x14ac:dyDescent="0.25">
      <c r="A81" s="123">
        <v>80</v>
      </c>
      <c r="B81" s="124" t="s">
        <v>18</v>
      </c>
      <c r="C81" s="125">
        <v>279</v>
      </c>
      <c r="D81" s="125">
        <v>337.59</v>
      </c>
      <c r="E81" s="126" t="s">
        <v>19</v>
      </c>
    </row>
    <row r="82" spans="1:5" x14ac:dyDescent="0.25">
      <c r="A82" s="123">
        <v>81</v>
      </c>
      <c r="B82" s="124" t="s">
        <v>177</v>
      </c>
      <c r="C82" s="125">
        <v>496.5</v>
      </c>
      <c r="D82" s="125">
        <v>600.76499999999999</v>
      </c>
      <c r="E82" s="126" t="s">
        <v>19</v>
      </c>
    </row>
    <row r="83" spans="1:5" x14ac:dyDescent="0.25">
      <c r="A83" s="123">
        <v>82</v>
      </c>
      <c r="B83" s="124" t="s">
        <v>167</v>
      </c>
      <c r="C83" s="125">
        <v>742.5</v>
      </c>
      <c r="D83" s="125">
        <v>898.42499999999995</v>
      </c>
      <c r="E83" s="126" t="s">
        <v>19</v>
      </c>
    </row>
    <row r="84" spans="1:5" x14ac:dyDescent="0.25">
      <c r="A84" s="123">
        <v>83</v>
      </c>
      <c r="B84" s="124" t="s">
        <v>279</v>
      </c>
      <c r="C84" s="125">
        <v>742.5</v>
      </c>
      <c r="D84" s="125">
        <v>898.42499999999995</v>
      </c>
      <c r="E84" s="126" t="s">
        <v>19</v>
      </c>
    </row>
    <row r="85" spans="1:5" x14ac:dyDescent="0.25">
      <c r="A85" s="123">
        <v>84</v>
      </c>
      <c r="B85" s="124" t="s">
        <v>168</v>
      </c>
      <c r="C85" s="125">
        <v>742.5</v>
      </c>
      <c r="D85" s="125">
        <v>898.42499999999995</v>
      </c>
      <c r="E85" s="126" t="s">
        <v>19</v>
      </c>
    </row>
    <row r="86" spans="1:5" x14ac:dyDescent="0.25">
      <c r="A86" s="123">
        <v>85</v>
      </c>
      <c r="B86" s="124" t="s">
        <v>170</v>
      </c>
      <c r="C86" s="125">
        <v>742.5</v>
      </c>
      <c r="D86" s="125">
        <v>898.42499999999995</v>
      </c>
      <c r="E86" s="126" t="s">
        <v>19</v>
      </c>
    </row>
    <row r="87" spans="1:5" x14ac:dyDescent="0.25">
      <c r="A87" s="123">
        <v>86</v>
      </c>
      <c r="B87" s="124" t="s">
        <v>172</v>
      </c>
      <c r="C87" s="125">
        <v>994.5</v>
      </c>
      <c r="D87" s="125">
        <v>1203.345</v>
      </c>
      <c r="E87" s="126" t="s">
        <v>19</v>
      </c>
    </row>
    <row r="88" spans="1:5" x14ac:dyDescent="0.25">
      <c r="A88" s="123">
        <v>87</v>
      </c>
      <c r="B88" s="124" t="s">
        <v>385</v>
      </c>
      <c r="C88" s="125">
        <v>693</v>
      </c>
      <c r="D88" s="125">
        <v>838.53</v>
      </c>
      <c r="E88" s="126" t="s">
        <v>19</v>
      </c>
    </row>
    <row r="89" spans="1:5" x14ac:dyDescent="0.25">
      <c r="A89" s="123">
        <v>88</v>
      </c>
      <c r="B89" s="124" t="s">
        <v>197</v>
      </c>
      <c r="C89" s="125">
        <v>976.5</v>
      </c>
      <c r="D89" s="125">
        <v>1181.5650000000001</v>
      </c>
      <c r="E89" s="126" t="s">
        <v>19</v>
      </c>
    </row>
    <row r="90" spans="1:5" x14ac:dyDescent="0.25">
      <c r="A90" s="123">
        <v>89</v>
      </c>
      <c r="B90" s="124" t="s">
        <v>466</v>
      </c>
      <c r="C90" s="125">
        <v>696</v>
      </c>
      <c r="D90" s="125">
        <v>842.16</v>
      </c>
      <c r="E90" s="126" t="s">
        <v>19</v>
      </c>
    </row>
    <row r="91" spans="1:5" x14ac:dyDescent="0.25">
      <c r="A91" s="123">
        <v>90</v>
      </c>
      <c r="B91" s="124" t="s">
        <v>242</v>
      </c>
      <c r="C91" s="125">
        <v>588</v>
      </c>
      <c r="D91" s="125">
        <v>711.48</v>
      </c>
      <c r="E91" s="126" t="s">
        <v>19</v>
      </c>
    </row>
    <row r="92" spans="1:5" x14ac:dyDescent="0.25">
      <c r="A92" s="123">
        <v>91</v>
      </c>
      <c r="B92" s="124" t="s">
        <v>133</v>
      </c>
      <c r="C92" s="125">
        <v>402</v>
      </c>
      <c r="D92" s="125">
        <v>486.42</v>
      </c>
      <c r="E92" s="126" t="s">
        <v>19</v>
      </c>
    </row>
    <row r="93" spans="1:5" x14ac:dyDescent="0.25">
      <c r="A93" s="123">
        <v>92</v>
      </c>
      <c r="B93" s="124" t="s">
        <v>505</v>
      </c>
      <c r="C93" s="125">
        <v>399</v>
      </c>
      <c r="D93" s="125">
        <v>482.79</v>
      </c>
      <c r="E93" s="126" t="s">
        <v>19</v>
      </c>
    </row>
    <row r="94" spans="1:5" x14ac:dyDescent="0.25">
      <c r="A94" s="123">
        <v>93</v>
      </c>
      <c r="B94" s="124" t="s">
        <v>506</v>
      </c>
      <c r="C94" s="125">
        <v>792</v>
      </c>
      <c r="D94" s="125">
        <v>958.32</v>
      </c>
      <c r="E94" s="126" t="s">
        <v>19</v>
      </c>
    </row>
    <row r="95" spans="1:5" x14ac:dyDescent="0.25">
      <c r="A95" s="123">
        <v>94</v>
      </c>
      <c r="B95" s="127" t="s">
        <v>468</v>
      </c>
      <c r="C95" s="125">
        <v>1411.5</v>
      </c>
      <c r="D95" s="125">
        <v>1707.915</v>
      </c>
      <c r="E95" s="126" t="s">
        <v>19</v>
      </c>
    </row>
    <row r="96" spans="1:5" x14ac:dyDescent="0.25">
      <c r="A96" s="123">
        <v>95</v>
      </c>
      <c r="B96" s="124" t="s">
        <v>523</v>
      </c>
      <c r="C96" s="125">
        <v>264</v>
      </c>
      <c r="D96" s="125">
        <v>319.44</v>
      </c>
      <c r="E96" s="126" t="s">
        <v>96</v>
      </c>
    </row>
    <row r="97" spans="1:5" x14ac:dyDescent="0.25">
      <c r="A97" s="123">
        <v>96</v>
      </c>
      <c r="B97" s="124" t="s">
        <v>488</v>
      </c>
      <c r="C97" s="125">
        <v>199.5</v>
      </c>
      <c r="D97" s="125">
        <v>241.39500000000001</v>
      </c>
      <c r="E97" s="126" t="s">
        <v>96</v>
      </c>
    </row>
    <row r="98" spans="1:5" x14ac:dyDescent="0.25">
      <c r="A98" s="123">
        <v>97</v>
      </c>
      <c r="B98" s="124" t="s">
        <v>249</v>
      </c>
      <c r="C98" s="125">
        <v>274.5</v>
      </c>
      <c r="D98" s="125">
        <v>332.14499999999998</v>
      </c>
      <c r="E98" s="126" t="s">
        <v>96</v>
      </c>
    </row>
    <row r="99" spans="1:5" x14ac:dyDescent="0.25">
      <c r="A99" s="123">
        <v>98</v>
      </c>
      <c r="B99" s="124" t="s">
        <v>485</v>
      </c>
      <c r="C99" s="125">
        <v>199.5</v>
      </c>
      <c r="D99" s="125">
        <v>241.39500000000001</v>
      </c>
      <c r="E99" s="126" t="s">
        <v>96</v>
      </c>
    </row>
    <row r="100" spans="1:5" x14ac:dyDescent="0.25">
      <c r="A100" s="123">
        <v>99</v>
      </c>
      <c r="B100" s="124" t="s">
        <v>247</v>
      </c>
      <c r="C100" s="125">
        <v>276</v>
      </c>
      <c r="D100" s="125">
        <v>333.96</v>
      </c>
      <c r="E100" s="126" t="s">
        <v>96</v>
      </c>
    </row>
    <row r="101" spans="1:5" x14ac:dyDescent="0.25">
      <c r="A101" s="123">
        <v>100</v>
      </c>
      <c r="B101" s="124" t="s">
        <v>501</v>
      </c>
      <c r="C101" s="125">
        <v>397.5</v>
      </c>
      <c r="D101" s="125">
        <v>480.97500000000002</v>
      </c>
      <c r="E101" s="126" t="s">
        <v>96</v>
      </c>
    </row>
    <row r="102" spans="1:5" x14ac:dyDescent="0.25">
      <c r="A102" s="123">
        <v>101</v>
      </c>
      <c r="B102" s="124" t="s">
        <v>99</v>
      </c>
      <c r="C102" s="125">
        <v>594</v>
      </c>
      <c r="D102" s="125">
        <v>718.74</v>
      </c>
      <c r="E102" s="126" t="s">
        <v>96</v>
      </c>
    </row>
    <row r="103" spans="1:5" x14ac:dyDescent="0.25">
      <c r="A103" s="123">
        <v>102</v>
      </c>
      <c r="B103" s="124" t="s">
        <v>101</v>
      </c>
      <c r="C103" s="125">
        <v>621</v>
      </c>
      <c r="D103" s="125">
        <v>751.41</v>
      </c>
      <c r="E103" s="126" t="s">
        <v>96</v>
      </c>
    </row>
    <row r="104" spans="1:5" x14ac:dyDescent="0.25">
      <c r="A104" s="123">
        <v>103</v>
      </c>
      <c r="B104" s="124" t="s">
        <v>103</v>
      </c>
      <c r="C104" s="125">
        <v>882</v>
      </c>
      <c r="D104" s="125">
        <v>1067.22</v>
      </c>
      <c r="E104" s="126" t="s">
        <v>96</v>
      </c>
    </row>
    <row r="105" spans="1:5" x14ac:dyDescent="0.25">
      <c r="A105" s="123">
        <v>104</v>
      </c>
      <c r="B105" s="127" t="s">
        <v>105</v>
      </c>
      <c r="C105" s="125">
        <v>882</v>
      </c>
      <c r="D105" s="125">
        <v>1067.22</v>
      </c>
      <c r="E105" s="126" t="s">
        <v>96</v>
      </c>
    </row>
    <row r="106" spans="1:5" x14ac:dyDescent="0.25">
      <c r="A106" s="123">
        <v>105</v>
      </c>
      <c r="B106" s="124" t="s">
        <v>246</v>
      </c>
      <c r="C106" s="125">
        <v>244.5</v>
      </c>
      <c r="D106" s="125">
        <v>295.84500000000003</v>
      </c>
      <c r="E106" s="126" t="s">
        <v>96</v>
      </c>
    </row>
    <row r="107" spans="1:5" x14ac:dyDescent="0.25">
      <c r="A107" s="123">
        <v>106</v>
      </c>
      <c r="B107" s="124" t="s">
        <v>362</v>
      </c>
      <c r="C107" s="125">
        <v>244.5</v>
      </c>
      <c r="D107" s="125">
        <v>295.84500000000003</v>
      </c>
      <c r="E107" s="126" t="s">
        <v>96</v>
      </c>
    </row>
    <row r="108" spans="1:5" x14ac:dyDescent="0.25">
      <c r="A108" s="123">
        <v>107</v>
      </c>
      <c r="B108" s="124" t="s">
        <v>442</v>
      </c>
      <c r="C108" s="125">
        <v>258</v>
      </c>
      <c r="D108" s="125">
        <v>312.18</v>
      </c>
      <c r="E108" s="126" t="s">
        <v>96</v>
      </c>
    </row>
    <row r="109" spans="1:5" x14ac:dyDescent="0.25">
      <c r="A109" s="123">
        <v>108</v>
      </c>
      <c r="B109" s="124" t="s">
        <v>220</v>
      </c>
      <c r="C109" s="125">
        <v>298.5</v>
      </c>
      <c r="D109" s="125">
        <v>361.185</v>
      </c>
      <c r="E109" s="126" t="s">
        <v>96</v>
      </c>
    </row>
    <row r="110" spans="1:5" x14ac:dyDescent="0.25">
      <c r="A110" s="123">
        <v>109</v>
      </c>
      <c r="B110" s="124" t="s">
        <v>438</v>
      </c>
      <c r="C110" s="125">
        <v>268.5</v>
      </c>
      <c r="D110" s="125">
        <v>324.88499999999999</v>
      </c>
      <c r="E110" s="126" t="s">
        <v>96</v>
      </c>
    </row>
    <row r="111" spans="1:5" x14ac:dyDescent="0.25">
      <c r="A111" s="123">
        <v>110</v>
      </c>
      <c r="B111" s="124" t="s">
        <v>274</v>
      </c>
      <c r="C111" s="125">
        <v>283.5</v>
      </c>
      <c r="D111" s="125">
        <v>343.03500000000003</v>
      </c>
      <c r="E111" s="126" t="s">
        <v>96</v>
      </c>
    </row>
    <row r="112" spans="1:5" x14ac:dyDescent="0.25">
      <c r="A112" s="123">
        <v>111</v>
      </c>
      <c r="B112" s="124" t="s">
        <v>204</v>
      </c>
      <c r="C112" s="125">
        <v>219</v>
      </c>
      <c r="D112" s="125">
        <v>264.99</v>
      </c>
      <c r="E112" s="126" t="s">
        <v>96</v>
      </c>
    </row>
    <row r="113" spans="1:5" x14ac:dyDescent="0.25">
      <c r="A113" s="123">
        <v>112</v>
      </c>
      <c r="B113" s="124" t="s">
        <v>492</v>
      </c>
      <c r="C113" s="125">
        <v>268.5</v>
      </c>
      <c r="D113" s="125">
        <v>324.88499999999999</v>
      </c>
      <c r="E113" s="126" t="s">
        <v>96</v>
      </c>
    </row>
    <row r="114" spans="1:5" x14ac:dyDescent="0.25">
      <c r="A114" s="123">
        <v>113</v>
      </c>
      <c r="B114" s="124" t="s">
        <v>1458</v>
      </c>
      <c r="C114" s="125">
        <v>466.5</v>
      </c>
      <c r="D114" s="125">
        <v>564.46500000000003</v>
      </c>
      <c r="E114" s="126" t="s">
        <v>96</v>
      </c>
    </row>
    <row r="115" spans="1:5" x14ac:dyDescent="0.25">
      <c r="A115" s="123">
        <v>114</v>
      </c>
      <c r="B115" s="124" t="s">
        <v>475</v>
      </c>
      <c r="C115" s="125">
        <v>397.5</v>
      </c>
      <c r="D115" s="125">
        <v>480.97500000000002</v>
      </c>
      <c r="E115" s="126" t="s">
        <v>96</v>
      </c>
    </row>
    <row r="116" spans="1:5" x14ac:dyDescent="0.25">
      <c r="A116" s="123">
        <v>115</v>
      </c>
      <c r="B116" s="124" t="s">
        <v>332</v>
      </c>
      <c r="C116" s="125">
        <v>283.5</v>
      </c>
      <c r="D116" s="125">
        <v>343.03500000000003</v>
      </c>
      <c r="E116" s="126" t="s">
        <v>96</v>
      </c>
    </row>
    <row r="117" spans="1:5" x14ac:dyDescent="0.25">
      <c r="A117" s="123">
        <v>116</v>
      </c>
      <c r="B117" s="124" t="s">
        <v>336</v>
      </c>
      <c r="C117" s="125">
        <v>283.5</v>
      </c>
      <c r="D117" s="125">
        <v>343.03500000000003</v>
      </c>
      <c r="E117" s="126" t="s">
        <v>96</v>
      </c>
    </row>
    <row r="118" spans="1:5" x14ac:dyDescent="0.25">
      <c r="A118" s="123">
        <v>117</v>
      </c>
      <c r="B118" s="124" t="s">
        <v>431</v>
      </c>
      <c r="C118" s="125">
        <v>1395</v>
      </c>
      <c r="D118" s="125">
        <v>1687.95</v>
      </c>
      <c r="E118" s="126" t="s">
        <v>96</v>
      </c>
    </row>
    <row r="119" spans="1:5" x14ac:dyDescent="0.25">
      <c r="A119" s="123">
        <v>118</v>
      </c>
      <c r="B119" s="124" t="s">
        <v>473</v>
      </c>
      <c r="C119" s="125">
        <v>1398</v>
      </c>
      <c r="D119" s="125">
        <v>1691.58</v>
      </c>
      <c r="E119" s="126" t="s">
        <v>96</v>
      </c>
    </row>
    <row r="120" spans="1:5" x14ac:dyDescent="0.25">
      <c r="A120" s="123">
        <v>119</v>
      </c>
      <c r="B120" s="124" t="s">
        <v>503</v>
      </c>
      <c r="C120" s="125">
        <v>357</v>
      </c>
      <c r="D120" s="125">
        <v>431.97</v>
      </c>
      <c r="E120" s="126" t="s">
        <v>96</v>
      </c>
    </row>
    <row r="121" spans="1:5" x14ac:dyDescent="0.25">
      <c r="A121" s="123">
        <v>120</v>
      </c>
      <c r="B121" s="124" t="s">
        <v>95</v>
      </c>
      <c r="C121" s="125">
        <v>1557</v>
      </c>
      <c r="D121" s="125">
        <v>1883.97</v>
      </c>
      <c r="E121" s="126" t="s">
        <v>96</v>
      </c>
    </row>
    <row r="122" spans="1:5" x14ac:dyDescent="0.25">
      <c r="A122" s="123">
        <v>121</v>
      </c>
      <c r="B122" s="124" t="s">
        <v>8</v>
      </c>
      <c r="C122" s="125">
        <v>1189.5</v>
      </c>
      <c r="D122" s="125">
        <v>1439.2950000000001</v>
      </c>
      <c r="E122" s="126" t="s">
        <v>9</v>
      </c>
    </row>
    <row r="123" spans="1:5" x14ac:dyDescent="0.25">
      <c r="A123" s="123">
        <v>122</v>
      </c>
      <c r="B123" s="124" t="s">
        <v>11</v>
      </c>
      <c r="C123" s="125">
        <v>856.5</v>
      </c>
      <c r="D123" s="125">
        <v>1036.365</v>
      </c>
      <c r="E123" s="126" t="s">
        <v>9</v>
      </c>
    </row>
    <row r="124" spans="1:5" x14ac:dyDescent="0.25">
      <c r="A124" s="123">
        <v>123</v>
      </c>
      <c r="B124" s="124" t="s">
        <v>282</v>
      </c>
      <c r="C124" s="125">
        <v>520.5</v>
      </c>
      <c r="D124" s="125">
        <v>629.80499999999995</v>
      </c>
      <c r="E124" s="126" t="s">
        <v>283</v>
      </c>
    </row>
    <row r="125" spans="1:5" x14ac:dyDescent="0.25">
      <c r="A125" s="123">
        <v>124</v>
      </c>
      <c r="B125" s="124" t="s">
        <v>482</v>
      </c>
      <c r="C125" s="125">
        <v>78</v>
      </c>
      <c r="D125" s="125">
        <v>94.38</v>
      </c>
      <c r="E125" s="126" t="s">
        <v>283</v>
      </c>
    </row>
    <row r="126" spans="1:5" x14ac:dyDescent="0.25">
      <c r="A126" s="123">
        <v>125</v>
      </c>
      <c r="B126" s="124" t="s">
        <v>508</v>
      </c>
      <c r="C126" s="125">
        <v>492</v>
      </c>
      <c r="D126" s="125">
        <v>595.32000000000005</v>
      </c>
      <c r="E126" s="126" t="s">
        <v>283</v>
      </c>
    </row>
    <row r="127" spans="1:5" x14ac:dyDescent="0.25">
      <c r="A127" s="123">
        <v>126</v>
      </c>
      <c r="B127" s="124" t="s">
        <v>426</v>
      </c>
      <c r="C127" s="125">
        <v>109.5</v>
      </c>
      <c r="D127" s="125">
        <v>132.495</v>
      </c>
      <c r="E127" s="126" t="s">
        <v>283</v>
      </c>
    </row>
    <row r="128" spans="1:5" x14ac:dyDescent="0.25">
      <c r="A128" s="123">
        <v>127</v>
      </c>
      <c r="B128" s="124" t="s">
        <v>135</v>
      </c>
      <c r="C128" s="125">
        <v>886.5</v>
      </c>
      <c r="D128" s="125">
        <v>1072.665</v>
      </c>
      <c r="E128" s="126" t="s">
        <v>136</v>
      </c>
    </row>
    <row r="129" spans="1:5" x14ac:dyDescent="0.25">
      <c r="A129" s="123">
        <v>128</v>
      </c>
      <c r="B129" s="124" t="s">
        <v>424</v>
      </c>
      <c r="C129" s="125">
        <v>843</v>
      </c>
      <c r="D129" s="125">
        <v>1020.03</v>
      </c>
      <c r="E129" s="126" t="s">
        <v>136</v>
      </c>
    </row>
    <row r="130" spans="1:5" x14ac:dyDescent="0.25">
      <c r="A130" s="123">
        <v>129</v>
      </c>
      <c r="B130" s="124" t="s">
        <v>415</v>
      </c>
      <c r="C130" s="125">
        <v>795</v>
      </c>
      <c r="D130" s="125">
        <v>961.95</v>
      </c>
      <c r="E130" s="126" t="s">
        <v>136</v>
      </c>
    </row>
    <row r="131" spans="1:5" x14ac:dyDescent="0.25">
      <c r="A131" s="123">
        <v>130</v>
      </c>
      <c r="B131" s="124" t="s">
        <v>326</v>
      </c>
      <c r="C131" s="125">
        <v>546</v>
      </c>
      <c r="D131" s="125">
        <v>660.66</v>
      </c>
      <c r="E131" s="126" t="s">
        <v>136</v>
      </c>
    </row>
    <row r="132" spans="1:5" x14ac:dyDescent="0.25">
      <c r="A132" s="123">
        <v>131</v>
      </c>
      <c r="B132" s="124" t="s">
        <v>413</v>
      </c>
      <c r="C132" s="125">
        <v>862.5</v>
      </c>
      <c r="D132" s="125">
        <v>1043.625</v>
      </c>
      <c r="E132" s="126" t="s">
        <v>136</v>
      </c>
    </row>
    <row r="133" spans="1:5" x14ac:dyDescent="0.25">
      <c r="A133" s="123">
        <v>132</v>
      </c>
      <c r="B133" s="124" t="s">
        <v>1459</v>
      </c>
      <c r="C133" s="125">
        <v>666</v>
      </c>
      <c r="D133" s="125">
        <v>805.86</v>
      </c>
      <c r="E133" s="126" t="s">
        <v>136</v>
      </c>
    </row>
    <row r="134" spans="1:5" x14ac:dyDescent="0.25">
      <c r="A134" s="123">
        <v>133</v>
      </c>
      <c r="B134" s="124" t="s">
        <v>535</v>
      </c>
      <c r="C134" s="125">
        <v>2197.5</v>
      </c>
      <c r="D134" s="125">
        <v>2658.9749999999999</v>
      </c>
      <c r="E134" s="126" t="s">
        <v>136</v>
      </c>
    </row>
    <row r="135" spans="1:5" x14ac:dyDescent="0.25">
      <c r="A135" s="123">
        <v>134</v>
      </c>
      <c r="B135" s="124" t="s">
        <v>377</v>
      </c>
      <c r="C135" s="125">
        <v>442.5</v>
      </c>
      <c r="D135" s="125">
        <v>535.42499999999995</v>
      </c>
      <c r="E135" s="126" t="s">
        <v>185</v>
      </c>
    </row>
    <row r="136" spans="1:5" x14ac:dyDescent="0.25">
      <c r="A136" s="123">
        <v>135</v>
      </c>
      <c r="B136" s="124" t="s">
        <v>519</v>
      </c>
      <c r="C136" s="125">
        <v>1482</v>
      </c>
      <c r="D136" s="125">
        <v>1793.22</v>
      </c>
      <c r="E136" s="126" t="s">
        <v>185</v>
      </c>
    </row>
    <row r="137" spans="1:5" x14ac:dyDescent="0.25">
      <c r="A137" s="123">
        <v>136</v>
      </c>
      <c r="B137" s="124" t="s">
        <v>521</v>
      </c>
      <c r="C137" s="125">
        <v>1482</v>
      </c>
      <c r="D137" s="125">
        <v>1793.22</v>
      </c>
      <c r="E137" s="126" t="s">
        <v>185</v>
      </c>
    </row>
    <row r="138" spans="1:5" x14ac:dyDescent="0.25">
      <c r="A138" s="123">
        <v>137</v>
      </c>
      <c r="B138" s="124" t="s">
        <v>386</v>
      </c>
      <c r="C138" s="125">
        <v>1279.5</v>
      </c>
      <c r="D138" s="125">
        <v>1548.1949999999999</v>
      </c>
      <c r="E138" s="126" t="s">
        <v>185</v>
      </c>
    </row>
    <row r="139" spans="1:5" x14ac:dyDescent="0.25">
      <c r="A139" s="123">
        <v>138</v>
      </c>
      <c r="B139" s="124" t="s">
        <v>184</v>
      </c>
      <c r="C139" s="125">
        <v>45</v>
      </c>
      <c r="D139" s="125">
        <v>54.45</v>
      </c>
      <c r="E139" s="126" t="s">
        <v>185</v>
      </c>
    </row>
    <row r="140" spans="1:5" x14ac:dyDescent="0.25">
      <c r="A140" s="123">
        <v>139</v>
      </c>
      <c r="B140" s="124" t="s">
        <v>186</v>
      </c>
      <c r="C140" s="125">
        <v>199.5</v>
      </c>
      <c r="D140" s="125">
        <v>241.39500000000001</v>
      </c>
      <c r="E140" s="126" t="s">
        <v>185</v>
      </c>
    </row>
    <row r="141" spans="1:5" x14ac:dyDescent="0.25">
      <c r="A141" s="123">
        <v>140</v>
      </c>
      <c r="B141" s="124" t="s">
        <v>12</v>
      </c>
      <c r="C141" s="125">
        <v>109.5</v>
      </c>
      <c r="D141" s="125">
        <v>132.495</v>
      </c>
      <c r="E141" s="126" t="s">
        <v>13</v>
      </c>
    </row>
    <row r="142" spans="1:5" x14ac:dyDescent="0.25">
      <c r="A142" s="123">
        <v>141</v>
      </c>
      <c r="B142" s="124" t="s">
        <v>15</v>
      </c>
      <c r="C142" s="125">
        <v>42</v>
      </c>
      <c r="D142" s="125">
        <v>50.82</v>
      </c>
      <c r="E142" s="126" t="s">
        <v>13</v>
      </c>
    </row>
    <row r="143" spans="1:5" x14ac:dyDescent="0.25">
      <c r="A143" s="123">
        <v>142</v>
      </c>
      <c r="B143" s="124" t="s">
        <v>16</v>
      </c>
      <c r="C143" s="125">
        <v>610.5</v>
      </c>
      <c r="D143" s="125">
        <v>738.70500000000004</v>
      </c>
      <c r="E143" s="126" t="s">
        <v>13</v>
      </c>
    </row>
    <row r="144" spans="1:5" x14ac:dyDescent="0.25">
      <c r="A144" s="123">
        <v>143</v>
      </c>
      <c r="B144" s="124" t="s">
        <v>26</v>
      </c>
      <c r="C144" s="125">
        <v>258</v>
      </c>
      <c r="D144" s="125">
        <v>312.18</v>
      </c>
      <c r="E144" s="126" t="s">
        <v>13</v>
      </c>
    </row>
    <row r="145" spans="1:5" x14ac:dyDescent="0.25">
      <c r="A145" s="123">
        <v>144</v>
      </c>
      <c r="B145" s="127" t="s">
        <v>456</v>
      </c>
      <c r="C145" s="125">
        <v>534</v>
      </c>
      <c r="D145" s="125">
        <v>646.14</v>
      </c>
      <c r="E145" s="126" t="s">
        <v>13</v>
      </c>
    </row>
    <row r="146" spans="1:5" x14ac:dyDescent="0.25">
      <c r="A146" s="123">
        <v>145</v>
      </c>
      <c r="B146" s="127" t="s">
        <v>458</v>
      </c>
      <c r="C146" s="125">
        <v>534</v>
      </c>
      <c r="D146" s="125">
        <v>646.14</v>
      </c>
      <c r="E146" s="126" t="s">
        <v>13</v>
      </c>
    </row>
    <row r="147" spans="1:5" x14ac:dyDescent="0.25">
      <c r="A147" s="123">
        <v>146</v>
      </c>
      <c r="B147" s="124" t="s">
        <v>251</v>
      </c>
      <c r="C147" s="125">
        <v>402</v>
      </c>
      <c r="D147" s="125">
        <v>486.42</v>
      </c>
      <c r="E147" s="126" t="s">
        <v>13</v>
      </c>
    </row>
    <row r="148" spans="1:5" x14ac:dyDescent="0.25">
      <c r="A148" s="123">
        <v>147</v>
      </c>
      <c r="B148" s="124" t="s">
        <v>218</v>
      </c>
      <c r="C148" s="125">
        <v>946.5</v>
      </c>
      <c r="D148" s="125">
        <v>1145.2650000000001</v>
      </c>
      <c r="E148" s="126" t="s">
        <v>13</v>
      </c>
    </row>
    <row r="149" spans="1:5" x14ac:dyDescent="0.25">
      <c r="A149" s="123">
        <v>148</v>
      </c>
      <c r="B149" s="124" t="s">
        <v>365</v>
      </c>
      <c r="C149" s="125">
        <v>37.5</v>
      </c>
      <c r="D149" s="125">
        <v>45.375</v>
      </c>
      <c r="E149" s="126" t="s">
        <v>175</v>
      </c>
    </row>
    <row r="150" spans="1:5" x14ac:dyDescent="0.25">
      <c r="A150" s="123">
        <v>149</v>
      </c>
      <c r="B150" s="124" t="s">
        <v>529</v>
      </c>
      <c r="C150" s="125">
        <v>486</v>
      </c>
      <c r="D150" s="125">
        <v>588.05999999999995</v>
      </c>
      <c r="E150" s="126" t="s">
        <v>175</v>
      </c>
    </row>
    <row r="151" spans="1:5" x14ac:dyDescent="0.25">
      <c r="A151" s="123">
        <v>150</v>
      </c>
      <c r="B151" s="124" t="s">
        <v>174</v>
      </c>
      <c r="C151" s="125">
        <v>673.5</v>
      </c>
      <c r="D151" s="125">
        <v>814.93499999999995</v>
      </c>
      <c r="E151" s="126" t="s">
        <v>175</v>
      </c>
    </row>
    <row r="152" spans="1:5" x14ac:dyDescent="0.25">
      <c r="A152" s="123">
        <v>151</v>
      </c>
      <c r="B152" s="124" t="s">
        <v>232</v>
      </c>
      <c r="C152" s="125">
        <v>486</v>
      </c>
      <c r="D152" s="125">
        <v>588.05999999999995</v>
      </c>
      <c r="E152" s="126" t="s">
        <v>175</v>
      </c>
    </row>
    <row r="153" spans="1:5" x14ac:dyDescent="0.25">
      <c r="A153" s="123">
        <v>152</v>
      </c>
      <c r="B153" s="127" t="s">
        <v>358</v>
      </c>
      <c r="C153" s="125">
        <v>673.5</v>
      </c>
      <c r="D153" s="125">
        <v>814.93499999999995</v>
      </c>
      <c r="E153" s="126" t="s">
        <v>175</v>
      </c>
    </row>
    <row r="154" spans="1:5" x14ac:dyDescent="0.25">
      <c r="A154" s="123">
        <v>153</v>
      </c>
      <c r="B154" s="124" t="s">
        <v>498</v>
      </c>
      <c r="C154" s="125">
        <v>411</v>
      </c>
      <c r="D154" s="125">
        <v>497.31</v>
      </c>
      <c r="E154" s="126" t="s">
        <v>175</v>
      </c>
    </row>
    <row r="155" spans="1:5" x14ac:dyDescent="0.25">
      <c r="A155" s="123">
        <v>154</v>
      </c>
      <c r="B155" s="124" t="s">
        <v>211</v>
      </c>
      <c r="C155" s="125">
        <v>301.5</v>
      </c>
      <c r="D155" s="125">
        <v>364.815</v>
      </c>
      <c r="E155" s="126" t="s">
        <v>175</v>
      </c>
    </row>
    <row r="156" spans="1:5" x14ac:dyDescent="0.25">
      <c r="A156" s="123">
        <v>155</v>
      </c>
      <c r="B156" s="124" t="s">
        <v>36</v>
      </c>
      <c r="C156" s="125">
        <v>345</v>
      </c>
      <c r="D156" s="125">
        <v>417.45</v>
      </c>
      <c r="E156" s="126" t="s">
        <v>37</v>
      </c>
    </row>
    <row r="157" spans="1:5" x14ac:dyDescent="0.25">
      <c r="A157" s="123">
        <v>156</v>
      </c>
      <c r="B157" s="124" t="s">
        <v>269</v>
      </c>
      <c r="C157" s="125">
        <v>337.5</v>
      </c>
      <c r="D157" s="125">
        <v>408.375</v>
      </c>
      <c r="E157" s="126" t="s">
        <v>68</v>
      </c>
    </row>
    <row r="158" spans="1:5" x14ac:dyDescent="0.25">
      <c r="A158" s="123">
        <v>157</v>
      </c>
      <c r="B158" s="124" t="s">
        <v>81</v>
      </c>
      <c r="C158" s="125">
        <v>720</v>
      </c>
      <c r="D158" s="125">
        <v>871.2</v>
      </c>
      <c r="E158" s="126" t="s">
        <v>68</v>
      </c>
    </row>
    <row r="159" spans="1:5" x14ac:dyDescent="0.25">
      <c r="A159" s="123">
        <v>158</v>
      </c>
      <c r="B159" s="124" t="s">
        <v>267</v>
      </c>
      <c r="C159" s="125">
        <v>337.5</v>
      </c>
      <c r="D159" s="125">
        <v>408.375</v>
      </c>
      <c r="E159" s="126" t="s">
        <v>68</v>
      </c>
    </row>
    <row r="160" spans="1:5" x14ac:dyDescent="0.25">
      <c r="A160" s="123">
        <v>159</v>
      </c>
      <c r="B160" s="124" t="s">
        <v>79</v>
      </c>
      <c r="C160" s="125">
        <v>720</v>
      </c>
      <c r="D160" s="125">
        <v>871.2</v>
      </c>
      <c r="E160" s="126" t="s">
        <v>68</v>
      </c>
    </row>
    <row r="161" spans="1:5" x14ac:dyDescent="0.25">
      <c r="A161" s="123">
        <v>160</v>
      </c>
      <c r="B161" s="124" t="s">
        <v>73</v>
      </c>
      <c r="C161" s="125">
        <v>520.5</v>
      </c>
      <c r="D161" s="125">
        <v>629.80499999999995</v>
      </c>
      <c r="E161" s="126" t="s">
        <v>68</v>
      </c>
    </row>
    <row r="162" spans="1:5" x14ac:dyDescent="0.25">
      <c r="A162" s="123">
        <v>161</v>
      </c>
      <c r="B162" s="124" t="s">
        <v>76</v>
      </c>
      <c r="C162" s="125">
        <v>720</v>
      </c>
      <c r="D162" s="125">
        <v>871.2</v>
      </c>
      <c r="E162" s="126" t="s">
        <v>68</v>
      </c>
    </row>
    <row r="163" spans="1:5" x14ac:dyDescent="0.25">
      <c r="A163" s="123">
        <v>162</v>
      </c>
      <c r="B163" s="124" t="s">
        <v>67</v>
      </c>
      <c r="C163" s="125">
        <v>520.5</v>
      </c>
      <c r="D163" s="125">
        <v>629.80499999999995</v>
      </c>
      <c r="E163" s="126" t="s">
        <v>68</v>
      </c>
    </row>
    <row r="164" spans="1:5" x14ac:dyDescent="0.25">
      <c r="A164" s="123">
        <v>163</v>
      </c>
      <c r="B164" s="124" t="s">
        <v>71</v>
      </c>
      <c r="C164" s="125">
        <v>520.5</v>
      </c>
      <c r="D164" s="125">
        <v>629.80499999999995</v>
      </c>
      <c r="E164" s="126" t="s">
        <v>68</v>
      </c>
    </row>
    <row r="165" spans="1:5" x14ac:dyDescent="0.25">
      <c r="A165" s="123">
        <v>164</v>
      </c>
      <c r="B165" s="124" t="s">
        <v>84</v>
      </c>
      <c r="C165" s="125">
        <v>520.5</v>
      </c>
      <c r="D165" s="125">
        <v>629.80499999999995</v>
      </c>
      <c r="E165" s="126" t="s">
        <v>68</v>
      </c>
    </row>
    <row r="166" spans="1:5" x14ac:dyDescent="0.25">
      <c r="A166" s="123">
        <v>165</v>
      </c>
      <c r="B166" s="124" t="s">
        <v>272</v>
      </c>
      <c r="C166" s="125">
        <v>1237.5</v>
      </c>
      <c r="D166" s="125">
        <v>1497.375</v>
      </c>
      <c r="E166" s="126" t="s">
        <v>68</v>
      </c>
    </row>
    <row r="167" spans="1:5" x14ac:dyDescent="0.25">
      <c r="A167" s="123">
        <v>166</v>
      </c>
      <c r="B167" s="124" t="s">
        <v>87</v>
      </c>
      <c r="C167" s="125">
        <v>1041</v>
      </c>
      <c r="D167" s="125">
        <v>1259.6099999999999</v>
      </c>
      <c r="E167" s="126" t="s">
        <v>68</v>
      </c>
    </row>
    <row r="168" spans="1:5" x14ac:dyDescent="0.25">
      <c r="A168" s="123">
        <v>167</v>
      </c>
      <c r="B168" s="124" t="s">
        <v>342</v>
      </c>
      <c r="C168" s="125">
        <v>39</v>
      </c>
      <c r="D168" s="125">
        <v>47.19</v>
      </c>
      <c r="E168" s="126" t="s">
        <v>343</v>
      </c>
    </row>
    <row r="169" spans="1:5" x14ac:dyDescent="0.25">
      <c r="A169" s="123">
        <v>168</v>
      </c>
      <c r="B169" s="124" t="s">
        <v>345</v>
      </c>
      <c r="C169" s="125">
        <v>97.5</v>
      </c>
      <c r="D169" s="125">
        <v>117.97499999999999</v>
      </c>
      <c r="E169" s="126" t="s">
        <v>343</v>
      </c>
    </row>
    <row r="170" spans="1:5" x14ac:dyDescent="0.25">
      <c r="A170" s="123">
        <v>169</v>
      </c>
      <c r="B170" s="124" t="s">
        <v>469</v>
      </c>
      <c r="C170" s="125">
        <v>42</v>
      </c>
      <c r="D170" s="125">
        <v>50.82</v>
      </c>
      <c r="E170" s="126" t="s">
        <v>343</v>
      </c>
    </row>
    <row r="171" spans="1:5" x14ac:dyDescent="0.25">
      <c r="A171" s="123">
        <v>170</v>
      </c>
      <c r="B171" s="124" t="s">
        <v>209</v>
      </c>
      <c r="C171" s="125">
        <v>91.5</v>
      </c>
      <c r="D171" s="125">
        <v>110.715</v>
      </c>
      <c r="E171" s="126" t="s">
        <v>44</v>
      </c>
    </row>
    <row r="172" spans="1:5" x14ac:dyDescent="0.25">
      <c r="A172" s="123">
        <v>171</v>
      </c>
      <c r="B172" s="124" t="s">
        <v>460</v>
      </c>
      <c r="C172" s="125">
        <v>99</v>
      </c>
      <c r="D172" s="125">
        <v>119.79</v>
      </c>
      <c r="E172" s="126" t="s">
        <v>44</v>
      </c>
    </row>
    <row r="173" spans="1:5" x14ac:dyDescent="0.25">
      <c r="A173" s="123">
        <v>172</v>
      </c>
      <c r="B173" s="124" t="s">
        <v>1460</v>
      </c>
      <c r="C173" s="125">
        <v>70.5</v>
      </c>
      <c r="D173" s="125">
        <v>85.305000000000007</v>
      </c>
      <c r="E173" s="126" t="s">
        <v>44</v>
      </c>
    </row>
    <row r="174" spans="1:5" x14ac:dyDescent="0.25">
      <c r="A174" s="123">
        <v>173</v>
      </c>
      <c r="B174" s="124" t="s">
        <v>517</v>
      </c>
      <c r="C174" s="125">
        <v>90</v>
      </c>
      <c r="D174" s="125">
        <v>108.9</v>
      </c>
      <c r="E174" s="126" t="s">
        <v>44</v>
      </c>
    </row>
    <row r="175" spans="1:5" x14ac:dyDescent="0.25">
      <c r="A175" s="123">
        <v>174</v>
      </c>
      <c r="B175" s="124" t="s">
        <v>216</v>
      </c>
      <c r="C175" s="125">
        <v>127.5</v>
      </c>
      <c r="D175" s="125">
        <v>154.27500000000001</v>
      </c>
      <c r="E175" s="126" t="s">
        <v>44</v>
      </c>
    </row>
    <row r="176" spans="1:5" x14ac:dyDescent="0.25">
      <c r="A176" s="123">
        <v>175</v>
      </c>
      <c r="B176" s="124" t="s">
        <v>476</v>
      </c>
      <c r="C176" s="125">
        <v>147</v>
      </c>
      <c r="D176" s="125">
        <v>177.87</v>
      </c>
      <c r="E176" s="126" t="s">
        <v>44</v>
      </c>
    </row>
    <row r="177" spans="1:5" x14ac:dyDescent="0.25">
      <c r="A177" s="123">
        <v>176</v>
      </c>
      <c r="B177" s="124" t="s">
        <v>280</v>
      </c>
      <c r="C177" s="125">
        <v>136.5</v>
      </c>
      <c r="D177" s="125">
        <v>165.16499999999999</v>
      </c>
      <c r="E177" s="126" t="s">
        <v>44</v>
      </c>
    </row>
    <row r="178" spans="1:5" x14ac:dyDescent="0.25">
      <c r="A178" s="123">
        <v>177</v>
      </c>
      <c r="B178" s="124" t="s">
        <v>43</v>
      </c>
      <c r="C178" s="125">
        <v>270</v>
      </c>
      <c r="D178" s="125">
        <v>326.7</v>
      </c>
      <c r="E178" s="126" t="s">
        <v>44</v>
      </c>
    </row>
    <row r="179" spans="1:5" x14ac:dyDescent="0.25">
      <c r="A179" s="123">
        <v>178</v>
      </c>
      <c r="B179" s="124" t="s">
        <v>289</v>
      </c>
      <c r="C179" s="125">
        <v>345</v>
      </c>
      <c r="D179" s="125">
        <v>417.45</v>
      </c>
      <c r="E179" s="126" t="s">
        <v>108</v>
      </c>
    </row>
    <row r="180" spans="1:5" x14ac:dyDescent="0.25">
      <c r="A180" s="123">
        <v>179</v>
      </c>
      <c r="B180" s="124" t="s">
        <v>411</v>
      </c>
      <c r="C180" s="125">
        <v>114</v>
      </c>
      <c r="D180" s="125">
        <v>137.94</v>
      </c>
      <c r="E180" s="126" t="s">
        <v>44</v>
      </c>
    </row>
    <row r="181" spans="1:5" x14ac:dyDescent="0.25">
      <c r="A181" s="123">
        <v>180</v>
      </c>
      <c r="B181" s="124" t="s">
        <v>480</v>
      </c>
      <c r="C181" s="125">
        <v>868.5</v>
      </c>
      <c r="D181" s="125">
        <v>1050.885</v>
      </c>
      <c r="E181" s="126" t="s">
        <v>44</v>
      </c>
    </row>
    <row r="182" spans="1:5" x14ac:dyDescent="0.25">
      <c r="A182" s="123">
        <v>181</v>
      </c>
      <c r="B182" s="124" t="s">
        <v>375</v>
      </c>
      <c r="C182" s="125">
        <v>615</v>
      </c>
      <c r="D182" s="125">
        <v>744.15</v>
      </c>
      <c r="E182" s="126" t="s">
        <v>44</v>
      </c>
    </row>
    <row r="183" spans="1:5" x14ac:dyDescent="0.25">
      <c r="A183" s="123">
        <v>182</v>
      </c>
      <c r="B183" s="124" t="s">
        <v>543</v>
      </c>
      <c r="C183" s="125">
        <v>256.5</v>
      </c>
      <c r="D183" s="125">
        <v>310.36500000000001</v>
      </c>
      <c r="E183" s="126" t="s">
        <v>44</v>
      </c>
    </row>
    <row r="184" spans="1:5" x14ac:dyDescent="0.25">
      <c r="A184" s="123">
        <v>183</v>
      </c>
      <c r="B184" s="124" t="s">
        <v>314</v>
      </c>
      <c r="C184" s="125">
        <v>126</v>
      </c>
      <c r="D184" s="125">
        <v>152.46</v>
      </c>
      <c r="E184" s="126" t="s">
        <v>62</v>
      </c>
    </row>
    <row r="185" spans="1:5" x14ac:dyDescent="0.25">
      <c r="A185" s="123">
        <v>184</v>
      </c>
      <c r="B185" s="124" t="s">
        <v>121</v>
      </c>
      <c r="C185" s="125">
        <v>115.5</v>
      </c>
      <c r="D185" s="125">
        <v>139.755</v>
      </c>
      <c r="E185" s="126" t="s">
        <v>62</v>
      </c>
    </row>
    <row r="186" spans="1:5" x14ac:dyDescent="0.25">
      <c r="A186" s="123">
        <v>185</v>
      </c>
      <c r="B186" s="124" t="s">
        <v>202</v>
      </c>
      <c r="C186" s="125">
        <v>381</v>
      </c>
      <c r="D186" s="125">
        <v>461.01</v>
      </c>
      <c r="E186" s="126" t="s">
        <v>62</v>
      </c>
    </row>
    <row r="187" spans="1:5" x14ac:dyDescent="0.25">
      <c r="A187" s="123">
        <v>186</v>
      </c>
      <c r="B187" s="124" t="s">
        <v>350</v>
      </c>
      <c r="C187" s="125">
        <v>45</v>
      </c>
      <c r="D187" s="125">
        <v>54.45</v>
      </c>
      <c r="E187" s="126" t="s">
        <v>62</v>
      </c>
    </row>
    <row r="188" spans="1:5" x14ac:dyDescent="0.25">
      <c r="A188" s="123">
        <v>187</v>
      </c>
      <c r="B188" s="124" t="s">
        <v>238</v>
      </c>
      <c r="C188" s="125">
        <v>325.5</v>
      </c>
      <c r="D188" s="125">
        <v>393.85500000000002</v>
      </c>
      <c r="E188" s="126" t="s">
        <v>62</v>
      </c>
    </row>
    <row r="189" spans="1:5" x14ac:dyDescent="0.25">
      <c r="A189" s="123">
        <v>188</v>
      </c>
      <c r="B189" s="124" t="s">
        <v>515</v>
      </c>
      <c r="C189" s="125">
        <v>82.5</v>
      </c>
      <c r="D189" s="125">
        <v>99.825000000000003</v>
      </c>
      <c r="E189" s="126" t="s">
        <v>62</v>
      </c>
    </row>
    <row r="190" spans="1:5" x14ac:dyDescent="0.25">
      <c r="A190" s="123">
        <v>189</v>
      </c>
      <c r="B190" s="124" t="s">
        <v>112</v>
      </c>
      <c r="C190" s="125">
        <v>271.5</v>
      </c>
      <c r="D190" s="125">
        <v>328.51499999999999</v>
      </c>
      <c r="E190" s="126" t="s">
        <v>62</v>
      </c>
    </row>
    <row r="191" spans="1:5" x14ac:dyDescent="0.25">
      <c r="A191" s="123">
        <v>190</v>
      </c>
      <c r="B191" s="124" t="s">
        <v>61</v>
      </c>
      <c r="C191" s="125">
        <v>531</v>
      </c>
      <c r="D191" s="125">
        <v>642.51</v>
      </c>
      <c r="E191" s="126" t="s">
        <v>62</v>
      </c>
    </row>
    <row r="192" spans="1:5" x14ac:dyDescent="0.25">
      <c r="A192" s="123">
        <v>191</v>
      </c>
      <c r="B192" s="124" t="s">
        <v>444</v>
      </c>
      <c r="C192" s="125">
        <v>1104</v>
      </c>
      <c r="D192" s="125">
        <v>1335.84</v>
      </c>
      <c r="E192" s="126" t="s">
        <v>62</v>
      </c>
    </row>
    <row r="193" spans="1:5" x14ac:dyDescent="0.25">
      <c r="A193" s="123">
        <v>192</v>
      </c>
      <c r="B193" s="124" t="s">
        <v>446</v>
      </c>
      <c r="C193" s="125">
        <v>1303.5</v>
      </c>
      <c r="D193" s="125">
        <v>1577.2349999999999</v>
      </c>
      <c r="E193" s="126" t="s">
        <v>62</v>
      </c>
    </row>
    <row r="194" spans="1:5" x14ac:dyDescent="0.25">
      <c r="A194" s="123">
        <v>193</v>
      </c>
      <c r="B194" s="124" t="s">
        <v>114</v>
      </c>
      <c r="C194" s="125">
        <v>519</v>
      </c>
      <c r="D194" s="125">
        <v>627.99</v>
      </c>
      <c r="E194" s="126" t="s">
        <v>62</v>
      </c>
    </row>
    <row r="195" spans="1:5" x14ac:dyDescent="0.25">
      <c r="A195" s="123">
        <v>194</v>
      </c>
      <c r="B195" s="124" t="s">
        <v>436</v>
      </c>
      <c r="C195" s="125">
        <v>478.5</v>
      </c>
      <c r="D195" s="125">
        <v>578.98500000000001</v>
      </c>
      <c r="E195" s="126" t="s">
        <v>62</v>
      </c>
    </row>
    <row r="196" spans="1:5" x14ac:dyDescent="0.25">
      <c r="A196" s="123">
        <v>195</v>
      </c>
      <c r="B196" s="124" t="s">
        <v>224</v>
      </c>
      <c r="C196" s="125">
        <v>888</v>
      </c>
      <c r="D196" s="125">
        <v>1074.48</v>
      </c>
      <c r="E196" s="126" t="s">
        <v>62</v>
      </c>
    </row>
    <row r="197" spans="1:5" x14ac:dyDescent="0.25">
      <c r="A197" s="123">
        <v>196</v>
      </c>
      <c r="B197" s="124" t="s">
        <v>312</v>
      </c>
      <c r="C197" s="125">
        <v>126</v>
      </c>
      <c r="D197" s="125">
        <v>152.46</v>
      </c>
      <c r="E197" s="126" t="s">
        <v>62</v>
      </c>
    </row>
    <row r="198" spans="1:5" x14ac:dyDescent="0.25">
      <c r="A198" s="123">
        <v>197</v>
      </c>
      <c r="B198" s="124" t="s">
        <v>347</v>
      </c>
      <c r="C198" s="125">
        <v>244.5</v>
      </c>
      <c r="D198" s="125">
        <v>295.84500000000003</v>
      </c>
      <c r="E198" s="126" t="s">
        <v>108</v>
      </c>
    </row>
    <row r="199" spans="1:5" x14ac:dyDescent="0.25">
      <c r="A199" s="123">
        <v>198</v>
      </c>
      <c r="B199" s="124" t="s">
        <v>107</v>
      </c>
      <c r="C199" s="125">
        <v>205.5</v>
      </c>
      <c r="D199" s="125">
        <v>248.655</v>
      </c>
      <c r="E199" s="126" t="s">
        <v>108</v>
      </c>
    </row>
    <row r="200" spans="1:5" x14ac:dyDescent="0.25">
      <c r="A200" s="123">
        <v>199</v>
      </c>
      <c r="B200" s="124" t="s">
        <v>110</v>
      </c>
      <c r="C200" s="125">
        <v>1818</v>
      </c>
      <c r="D200" s="125">
        <v>2199.7800000000002</v>
      </c>
      <c r="E200" s="126" t="s">
        <v>108</v>
      </c>
    </row>
    <row r="201" spans="1:5" x14ac:dyDescent="0.25">
      <c r="A201" s="123">
        <v>200</v>
      </c>
      <c r="B201" s="124" t="s">
        <v>490</v>
      </c>
      <c r="C201" s="125">
        <v>108</v>
      </c>
      <c r="D201" s="125">
        <v>130.68</v>
      </c>
      <c r="E201" s="126" t="s">
        <v>108</v>
      </c>
    </row>
    <row r="202" spans="1:5" x14ac:dyDescent="0.25">
      <c r="A202" s="123">
        <v>201</v>
      </c>
      <c r="B202" s="124" t="s">
        <v>450</v>
      </c>
      <c r="C202" s="125">
        <v>172.5</v>
      </c>
      <c r="D202" s="125">
        <v>208.72499999999999</v>
      </c>
      <c r="E202" s="126" t="s">
        <v>108</v>
      </c>
    </row>
    <row r="203" spans="1:5" x14ac:dyDescent="0.25">
      <c r="A203" s="123">
        <v>202</v>
      </c>
      <c r="B203" s="124" t="s">
        <v>397</v>
      </c>
      <c r="C203" s="125">
        <v>91.5</v>
      </c>
      <c r="D203" s="125">
        <v>110.715</v>
      </c>
      <c r="E203" s="126" t="s">
        <v>398</v>
      </c>
    </row>
    <row r="204" spans="1:5" x14ac:dyDescent="0.25">
      <c r="A204" s="123">
        <v>203</v>
      </c>
      <c r="B204" s="124" t="s">
        <v>541</v>
      </c>
      <c r="C204" s="125">
        <v>46.5</v>
      </c>
      <c r="D204" s="125">
        <v>56.265000000000001</v>
      </c>
      <c r="E204" s="126" t="s">
        <v>24</v>
      </c>
    </row>
    <row r="205" spans="1:5" x14ac:dyDescent="0.25">
      <c r="A205" s="123">
        <v>204</v>
      </c>
      <c r="B205" s="124" t="s">
        <v>236</v>
      </c>
      <c r="C205" s="125">
        <v>46.5</v>
      </c>
      <c r="D205" s="125">
        <v>56.265000000000001</v>
      </c>
      <c r="E205" s="126" t="s">
        <v>24</v>
      </c>
    </row>
    <row r="206" spans="1:5" x14ac:dyDescent="0.25">
      <c r="A206" s="123">
        <v>205</v>
      </c>
      <c r="B206" s="124" t="s">
        <v>258</v>
      </c>
      <c r="C206" s="125">
        <v>22.5</v>
      </c>
      <c r="D206" s="125">
        <v>27.225000000000001</v>
      </c>
      <c r="E206" s="126" t="s">
        <v>24</v>
      </c>
    </row>
    <row r="207" spans="1:5" x14ac:dyDescent="0.25">
      <c r="A207" s="123">
        <v>206</v>
      </c>
      <c r="B207" s="124" t="s">
        <v>260</v>
      </c>
      <c r="C207" s="125">
        <v>19.5</v>
      </c>
      <c r="D207" s="125">
        <v>23.594999999999999</v>
      </c>
      <c r="E207" s="126" t="s">
        <v>24</v>
      </c>
    </row>
    <row r="208" spans="1:5" x14ac:dyDescent="0.25">
      <c r="A208" s="123">
        <v>207</v>
      </c>
      <c r="B208" s="124" t="s">
        <v>207</v>
      </c>
      <c r="C208" s="125">
        <v>19.5</v>
      </c>
      <c r="D208" s="125">
        <v>23.594999999999999</v>
      </c>
      <c r="E208" s="126" t="s">
        <v>24</v>
      </c>
    </row>
    <row r="209" spans="1:5" x14ac:dyDescent="0.25">
      <c r="A209" s="123">
        <v>208</v>
      </c>
      <c r="B209" s="124" t="s">
        <v>57</v>
      </c>
      <c r="C209" s="125">
        <v>55.5</v>
      </c>
      <c r="D209" s="125">
        <v>67.155000000000001</v>
      </c>
      <c r="E209" s="126" t="s">
        <v>24</v>
      </c>
    </row>
    <row r="210" spans="1:5" x14ac:dyDescent="0.25">
      <c r="A210" s="123">
        <v>209</v>
      </c>
      <c r="B210" s="124" t="s">
        <v>527</v>
      </c>
      <c r="C210" s="125">
        <v>27</v>
      </c>
      <c r="D210" s="125">
        <v>32.67</v>
      </c>
      <c r="E210" s="126" t="s">
        <v>24</v>
      </c>
    </row>
    <row r="211" spans="1:5" x14ac:dyDescent="0.25">
      <c r="A211" s="123">
        <v>210</v>
      </c>
      <c r="B211" s="124" t="s">
        <v>340</v>
      </c>
      <c r="C211" s="125">
        <v>25.5</v>
      </c>
      <c r="D211" s="125">
        <v>30.855</v>
      </c>
      <c r="E211" s="126" t="s">
        <v>24</v>
      </c>
    </row>
    <row r="212" spans="1:5" x14ac:dyDescent="0.25">
      <c r="A212" s="123">
        <v>211</v>
      </c>
      <c r="B212" s="124" t="s">
        <v>354</v>
      </c>
      <c r="C212" s="125">
        <v>33</v>
      </c>
      <c r="D212" s="125">
        <v>39.93</v>
      </c>
      <c r="E212" s="126" t="s">
        <v>24</v>
      </c>
    </row>
    <row r="213" spans="1:5" x14ac:dyDescent="0.25">
      <c r="A213" s="123">
        <v>212</v>
      </c>
      <c r="B213" s="124" t="s">
        <v>144</v>
      </c>
      <c r="C213" s="125">
        <v>31.5</v>
      </c>
      <c r="D213" s="125">
        <v>38.115000000000002</v>
      </c>
      <c r="E213" s="126" t="s">
        <v>24</v>
      </c>
    </row>
    <row r="214" spans="1:5" x14ac:dyDescent="0.25">
      <c r="A214" s="123">
        <v>213</v>
      </c>
      <c r="B214" s="124" t="s">
        <v>142</v>
      </c>
      <c r="C214" s="125">
        <v>18</v>
      </c>
      <c r="D214" s="125">
        <v>21.78</v>
      </c>
      <c r="E214" s="126" t="s">
        <v>24</v>
      </c>
    </row>
    <row r="215" spans="1:5" x14ac:dyDescent="0.25">
      <c r="A215" s="123">
        <v>214</v>
      </c>
      <c r="B215" s="124" t="s">
        <v>23</v>
      </c>
      <c r="C215" s="125">
        <v>190.5</v>
      </c>
      <c r="D215" s="125">
        <v>230.505</v>
      </c>
      <c r="E215" s="126" t="s">
        <v>24</v>
      </c>
    </row>
    <row r="216" spans="1:5" x14ac:dyDescent="0.25">
      <c r="A216" s="123">
        <v>215</v>
      </c>
      <c r="B216" s="124" t="s">
        <v>382</v>
      </c>
      <c r="C216" s="125">
        <v>30</v>
      </c>
      <c r="D216" s="125">
        <v>36.299999999999997</v>
      </c>
      <c r="E216" s="126" t="s">
        <v>24</v>
      </c>
    </row>
    <row r="217" spans="1:5" x14ac:dyDescent="0.25">
      <c r="A217" s="123">
        <v>216</v>
      </c>
      <c r="B217" s="124" t="s">
        <v>191</v>
      </c>
      <c r="C217" s="125">
        <v>22.5</v>
      </c>
      <c r="D217" s="125">
        <v>27.225000000000001</v>
      </c>
      <c r="E217" s="126" t="s">
        <v>24</v>
      </c>
    </row>
    <row r="218" spans="1:5" x14ac:dyDescent="0.25">
      <c r="A218" s="123">
        <v>217</v>
      </c>
      <c r="B218" s="124" t="s">
        <v>323</v>
      </c>
      <c r="C218" s="125">
        <v>33</v>
      </c>
      <c r="D218" s="125">
        <v>39.93</v>
      </c>
      <c r="E218" s="126" t="s">
        <v>24</v>
      </c>
    </row>
    <row r="219" spans="1:5" x14ac:dyDescent="0.25">
      <c r="A219" s="123">
        <v>218</v>
      </c>
      <c r="B219" s="124" t="s">
        <v>164</v>
      </c>
      <c r="C219" s="125">
        <v>28.5</v>
      </c>
      <c r="D219" s="125">
        <v>34.484999999999999</v>
      </c>
      <c r="E219" s="126" t="s">
        <v>24</v>
      </c>
    </row>
    <row r="220" spans="1:5" x14ac:dyDescent="0.25">
      <c r="A220" s="123">
        <v>219</v>
      </c>
      <c r="B220" s="124" t="s">
        <v>419</v>
      </c>
      <c r="C220" s="125">
        <v>25.5</v>
      </c>
      <c r="D220" s="125">
        <v>30.855</v>
      </c>
      <c r="E220" s="126" t="s">
        <v>24</v>
      </c>
    </row>
    <row r="221" spans="1:5" x14ac:dyDescent="0.25">
      <c r="A221" s="123">
        <v>220</v>
      </c>
      <c r="B221" s="124" t="s">
        <v>372</v>
      </c>
      <c r="C221" s="125">
        <v>30</v>
      </c>
      <c r="D221" s="125">
        <v>36.299999999999997</v>
      </c>
      <c r="E221" s="126" t="s">
        <v>24</v>
      </c>
    </row>
    <row r="222" spans="1:5" x14ac:dyDescent="0.25">
      <c r="A222" s="123">
        <v>221</v>
      </c>
      <c r="B222" s="124" t="s">
        <v>407</v>
      </c>
      <c r="C222" s="125">
        <v>18</v>
      </c>
      <c r="D222" s="125">
        <v>21.78</v>
      </c>
      <c r="E222" s="126" t="s">
        <v>24</v>
      </c>
    </row>
    <row r="223" spans="1:5" x14ac:dyDescent="0.25">
      <c r="A223" s="123">
        <v>222</v>
      </c>
      <c r="B223" s="124" t="s">
        <v>274</v>
      </c>
      <c r="C223" s="125">
        <v>283.5</v>
      </c>
      <c r="D223" s="125">
        <v>343.03500000000003</v>
      </c>
      <c r="E223" s="126" t="s">
        <v>24</v>
      </c>
    </row>
    <row r="224" spans="1:5" x14ac:dyDescent="0.25">
      <c r="A224" s="123">
        <v>223</v>
      </c>
      <c r="B224" s="124" t="s">
        <v>334</v>
      </c>
      <c r="C224" s="125">
        <v>283.5</v>
      </c>
      <c r="D224" s="125">
        <v>343.03500000000003</v>
      </c>
      <c r="E224" s="126" t="s">
        <v>24</v>
      </c>
    </row>
    <row r="225" spans="1:5" x14ac:dyDescent="0.25">
      <c r="A225" s="123">
        <v>224</v>
      </c>
      <c r="B225" s="124" t="s">
        <v>28</v>
      </c>
      <c r="C225" s="125">
        <v>258</v>
      </c>
      <c r="D225" s="125">
        <v>312.18</v>
      </c>
      <c r="E225" s="126" t="s">
        <v>29</v>
      </c>
    </row>
    <row r="226" spans="1:5" x14ac:dyDescent="0.25">
      <c r="A226" s="123">
        <v>225</v>
      </c>
      <c r="B226" s="124" t="s">
        <v>448</v>
      </c>
      <c r="C226" s="125">
        <v>532.5</v>
      </c>
      <c r="D226" s="125">
        <v>644.32500000000005</v>
      </c>
      <c r="E226" s="126" t="s">
        <v>24</v>
      </c>
    </row>
    <row r="227" spans="1:5" x14ac:dyDescent="0.25">
      <c r="A227" s="123">
        <v>226</v>
      </c>
      <c r="B227" s="124" t="s">
        <v>128</v>
      </c>
      <c r="C227" s="125">
        <v>1834.5</v>
      </c>
      <c r="D227" s="125">
        <v>2219.7449999999999</v>
      </c>
      <c r="E227" s="126" t="s">
        <v>24</v>
      </c>
    </row>
    <row r="228" spans="1:5" x14ac:dyDescent="0.25">
      <c r="A228" s="123">
        <v>227</v>
      </c>
      <c r="B228" s="124" t="s">
        <v>59</v>
      </c>
      <c r="C228" s="125">
        <v>3513</v>
      </c>
      <c r="D228" s="125">
        <v>4250.7299999999996</v>
      </c>
      <c r="E228" s="126" t="s">
        <v>24</v>
      </c>
    </row>
    <row r="229" spans="1:5" x14ac:dyDescent="0.25">
      <c r="A229" s="123">
        <v>228</v>
      </c>
      <c r="B229" s="124" t="s">
        <v>403</v>
      </c>
      <c r="C229" s="125">
        <v>643.5</v>
      </c>
      <c r="D229" s="125">
        <v>778.63499999999999</v>
      </c>
      <c r="E229" s="126" t="s">
        <v>230</v>
      </c>
    </row>
    <row r="230" spans="1:5" x14ac:dyDescent="0.25">
      <c r="A230" s="123">
        <v>229</v>
      </c>
      <c r="B230" s="124" t="s">
        <v>229</v>
      </c>
      <c r="C230" s="125">
        <v>643.5</v>
      </c>
      <c r="D230" s="125">
        <v>778.63499999999999</v>
      </c>
      <c r="E230" s="126" t="s">
        <v>230</v>
      </c>
    </row>
    <row r="231" spans="1:5" x14ac:dyDescent="0.25">
      <c r="A231" s="123">
        <v>230</v>
      </c>
      <c r="B231" s="124" t="s">
        <v>33</v>
      </c>
      <c r="C231" s="125">
        <v>345</v>
      </c>
      <c r="D231" s="125">
        <v>417.45</v>
      </c>
      <c r="E231" s="126" t="s">
        <v>34</v>
      </c>
    </row>
    <row r="232" spans="1:5" x14ac:dyDescent="0.25">
      <c r="A232" s="123">
        <v>231</v>
      </c>
      <c r="B232" s="124" t="s">
        <v>328</v>
      </c>
      <c r="C232" s="125">
        <v>673.5</v>
      </c>
      <c r="D232" s="125">
        <v>814.93499999999995</v>
      </c>
      <c r="E232" s="126" t="s">
        <v>34</v>
      </c>
    </row>
    <row r="233" spans="1:5" x14ac:dyDescent="0.25">
      <c r="A233" s="123">
        <v>232</v>
      </c>
      <c r="B233" s="124" t="s">
        <v>401</v>
      </c>
      <c r="C233" s="125">
        <v>673.5</v>
      </c>
      <c r="D233" s="125">
        <v>814.93499999999995</v>
      </c>
      <c r="E233" s="126" t="s">
        <v>34</v>
      </c>
    </row>
    <row r="234" spans="1:5" x14ac:dyDescent="0.25">
      <c r="A234" s="123">
        <v>233</v>
      </c>
      <c r="B234" s="124" t="s">
        <v>49</v>
      </c>
      <c r="C234" s="125">
        <v>673.5</v>
      </c>
      <c r="D234" s="125">
        <v>814.93499999999995</v>
      </c>
      <c r="E234" s="126" t="s">
        <v>34</v>
      </c>
    </row>
    <row r="235" spans="1:5" x14ac:dyDescent="0.25">
      <c r="A235" s="123">
        <v>234</v>
      </c>
      <c r="B235" s="124" t="s">
        <v>146</v>
      </c>
      <c r="C235" s="125">
        <v>673.5</v>
      </c>
      <c r="D235" s="125">
        <v>814.93499999999995</v>
      </c>
      <c r="E235" s="126" t="s">
        <v>34</v>
      </c>
    </row>
    <row r="236" spans="1:5" x14ac:dyDescent="0.25">
      <c r="A236" s="123">
        <v>235</v>
      </c>
      <c r="B236" s="124" t="s">
        <v>130</v>
      </c>
      <c r="C236" s="125">
        <v>673.5</v>
      </c>
      <c r="D236" s="125">
        <v>814.93499999999995</v>
      </c>
      <c r="E236" s="126" t="s">
        <v>34</v>
      </c>
    </row>
    <row r="237" spans="1:5" x14ac:dyDescent="0.25">
      <c r="A237" s="123">
        <v>236</v>
      </c>
      <c r="B237" s="124" t="s">
        <v>330</v>
      </c>
      <c r="C237" s="125">
        <v>673.5</v>
      </c>
      <c r="D237" s="125">
        <v>814.93499999999995</v>
      </c>
      <c r="E237" s="126" t="s">
        <v>34</v>
      </c>
    </row>
    <row r="238" spans="1:5" x14ac:dyDescent="0.25">
      <c r="A238" s="123">
        <v>237</v>
      </c>
      <c r="B238" s="124" t="s">
        <v>125</v>
      </c>
      <c r="C238" s="125">
        <v>673.5</v>
      </c>
      <c r="D238" s="125">
        <v>814.93499999999995</v>
      </c>
      <c r="E238" s="126" t="s">
        <v>34</v>
      </c>
    </row>
    <row r="239" spans="1:5" x14ac:dyDescent="0.25">
      <c r="A239" s="123">
        <v>238</v>
      </c>
      <c r="B239" s="124" t="s">
        <v>222</v>
      </c>
      <c r="C239" s="125">
        <v>345</v>
      </c>
      <c r="D239" s="125">
        <v>417.45</v>
      </c>
      <c r="E239" s="126" t="s">
        <v>34</v>
      </c>
    </row>
    <row r="240" spans="1:5" x14ac:dyDescent="0.25">
      <c r="A240" s="123">
        <v>239</v>
      </c>
      <c r="B240" s="124" t="s">
        <v>471</v>
      </c>
      <c r="C240" s="125">
        <v>25.5</v>
      </c>
      <c r="D240" s="125">
        <v>30.855</v>
      </c>
      <c r="E240" s="126" t="s">
        <v>389</v>
      </c>
    </row>
    <row r="241" spans="1:5" x14ac:dyDescent="0.25">
      <c r="A241" s="123">
        <v>240</v>
      </c>
      <c r="B241" s="124" t="s">
        <v>388</v>
      </c>
      <c r="C241" s="125">
        <v>55.5</v>
      </c>
      <c r="D241" s="125">
        <v>67.155000000000001</v>
      </c>
      <c r="E241" s="126" t="s">
        <v>389</v>
      </c>
    </row>
    <row r="242" spans="1:5" x14ac:dyDescent="0.25">
      <c r="A242" s="128"/>
      <c r="B242" s="129"/>
      <c r="C242" s="130"/>
      <c r="D242" s="130"/>
      <c r="E242" s="130"/>
    </row>
    <row r="243" spans="1:5" x14ac:dyDescent="0.25">
      <c r="A243" s="128"/>
      <c r="B243" s="129"/>
      <c r="C243" s="130"/>
      <c r="D243" s="130"/>
      <c r="E243" s="130"/>
    </row>
    <row r="244" spans="1:5" x14ac:dyDescent="0.25">
      <c r="A244" s="128"/>
      <c r="B244" s="129"/>
      <c r="C244" s="130"/>
      <c r="D244" s="130"/>
      <c r="E244" s="130"/>
    </row>
    <row r="245" spans="1:5" x14ac:dyDescent="0.25">
      <c r="A245" s="128"/>
      <c r="B245" s="129"/>
      <c r="C245" s="130"/>
      <c r="D245" s="130"/>
      <c r="E245" s="130"/>
    </row>
    <row r="246" spans="1:5" x14ac:dyDescent="0.25">
      <c r="A246" s="128"/>
      <c r="B246" s="129"/>
      <c r="C246" s="130"/>
      <c r="D246" s="130"/>
      <c r="E246" s="130"/>
    </row>
    <row r="247" spans="1:5" x14ac:dyDescent="0.25">
      <c r="A247" s="128"/>
      <c r="B247" s="129"/>
      <c r="C247" s="130"/>
      <c r="D247" s="130"/>
      <c r="E247" s="130"/>
    </row>
    <row r="248" spans="1:5" x14ac:dyDescent="0.25">
      <c r="A248" s="128"/>
      <c r="B248" s="129"/>
      <c r="C248" s="130"/>
      <c r="D248" s="130"/>
      <c r="E248" s="130"/>
    </row>
    <row r="249" spans="1:5" x14ac:dyDescent="0.25">
      <c r="A249" s="128"/>
      <c r="B249" s="129"/>
      <c r="C249" s="130"/>
      <c r="D249" s="130"/>
      <c r="E249" s="130"/>
    </row>
    <row r="250" spans="1:5" x14ac:dyDescent="0.25">
      <c r="A250" s="128"/>
      <c r="B250" s="129"/>
      <c r="C250" s="130"/>
      <c r="D250" s="130"/>
      <c r="E250" s="130"/>
    </row>
    <row r="251" spans="1:5" x14ac:dyDescent="0.25">
      <c r="A251" s="128"/>
      <c r="B251" s="129"/>
      <c r="C251" s="130"/>
      <c r="D251" s="130"/>
      <c r="E251" s="130"/>
    </row>
    <row r="252" spans="1:5" x14ac:dyDescent="0.25">
      <c r="A252" s="128"/>
      <c r="B252" s="129"/>
      <c r="C252" s="130"/>
      <c r="D252" s="130"/>
      <c r="E252" s="130"/>
    </row>
    <row r="253" spans="1:5" x14ac:dyDescent="0.25">
      <c r="A253" s="128"/>
      <c r="B253" s="129"/>
      <c r="C253" s="130"/>
      <c r="D253" s="130"/>
      <c r="E253" s="130"/>
    </row>
    <row r="254" spans="1:5" x14ac:dyDescent="0.25">
      <c r="A254" s="128"/>
      <c r="B254" s="129"/>
      <c r="C254" s="130"/>
      <c r="D254" s="130"/>
      <c r="E254" s="130"/>
    </row>
    <row r="255" spans="1:5" x14ac:dyDescent="0.25">
      <c r="A255" s="128"/>
      <c r="B255" s="129"/>
      <c r="C255" s="130"/>
      <c r="D255" s="130"/>
      <c r="E255" s="130"/>
    </row>
    <row r="256" spans="1:5" x14ac:dyDescent="0.25">
      <c r="A256" s="128"/>
      <c r="B256" s="129"/>
      <c r="C256" s="130"/>
      <c r="D256" s="130"/>
      <c r="E256" s="130"/>
    </row>
    <row r="257" spans="1:5" x14ac:dyDescent="0.25">
      <c r="A257" s="128"/>
      <c r="B257" s="129"/>
      <c r="C257" s="130"/>
      <c r="D257" s="130"/>
      <c r="E257" s="130"/>
    </row>
    <row r="258" spans="1:5" x14ac:dyDescent="0.25">
      <c r="A258" s="128"/>
      <c r="B258" s="129"/>
      <c r="C258" s="130"/>
      <c r="D258" s="130"/>
      <c r="E258" s="130"/>
    </row>
    <row r="259" spans="1:5" x14ac:dyDescent="0.25">
      <c r="A259" s="128"/>
      <c r="B259" s="129"/>
      <c r="C259" s="130"/>
      <c r="D259" s="130"/>
      <c r="E259" s="130"/>
    </row>
    <row r="260" spans="1:5" x14ac:dyDescent="0.25">
      <c r="A260" s="128"/>
      <c r="B260" s="129"/>
      <c r="C260" s="130"/>
      <c r="D260" s="130"/>
      <c r="E260" s="130"/>
    </row>
    <row r="261" spans="1:5" x14ac:dyDescent="0.25">
      <c r="A261" s="128"/>
      <c r="B261" s="129"/>
      <c r="C261" s="130"/>
      <c r="D261" s="130"/>
      <c r="E261" s="130"/>
    </row>
    <row r="262" spans="1:5" x14ac:dyDescent="0.25">
      <c r="A262" s="128"/>
      <c r="B262" s="129"/>
      <c r="C262" s="130"/>
      <c r="D262" s="130"/>
      <c r="E262" s="130"/>
    </row>
    <row r="263" spans="1:5" x14ac:dyDescent="0.25">
      <c r="A263" s="128"/>
      <c r="B263" s="129"/>
      <c r="C263" s="130"/>
      <c r="D263" s="130"/>
      <c r="E263" s="130"/>
    </row>
    <row r="264" spans="1:5" x14ac:dyDescent="0.25">
      <c r="A264" s="128"/>
      <c r="B264" s="129"/>
      <c r="C264" s="130"/>
      <c r="D264" s="130"/>
      <c r="E264" s="130"/>
    </row>
    <row r="265" spans="1:5" x14ac:dyDescent="0.25">
      <c r="A265" s="128"/>
      <c r="B265" s="129"/>
      <c r="C265" s="130"/>
      <c r="D265" s="130"/>
      <c r="E265" s="130"/>
    </row>
    <row r="266" spans="1:5" x14ac:dyDescent="0.25">
      <c r="A266" s="128"/>
      <c r="B266" s="129"/>
      <c r="C266" s="130"/>
      <c r="D266" s="130"/>
      <c r="E266" s="130"/>
    </row>
    <row r="267" spans="1:5" x14ac:dyDescent="0.25">
      <c r="A267" s="128"/>
      <c r="B267" s="129"/>
      <c r="C267" s="130"/>
      <c r="D267" s="130"/>
      <c r="E267" s="130"/>
    </row>
    <row r="268" spans="1:5" x14ac:dyDescent="0.25">
      <c r="A268" s="128"/>
      <c r="B268" s="129"/>
      <c r="C268" s="130"/>
      <c r="D268" s="130"/>
      <c r="E268" s="130"/>
    </row>
    <row r="269" spans="1:5" x14ac:dyDescent="0.25">
      <c r="A269" s="128"/>
      <c r="B269" s="129"/>
      <c r="C269" s="130"/>
      <c r="D269" s="130"/>
      <c r="E269" s="130"/>
    </row>
    <row r="270" spans="1:5" x14ac:dyDescent="0.25">
      <c r="A270" s="128"/>
      <c r="B270" s="129"/>
      <c r="C270" s="130"/>
      <c r="D270" s="130"/>
      <c r="E270" s="130"/>
    </row>
    <row r="271" spans="1:5" x14ac:dyDescent="0.25">
      <c r="A271" s="128"/>
      <c r="B271" s="129"/>
      <c r="C271" s="130"/>
      <c r="D271" s="130"/>
      <c r="E271" s="130"/>
    </row>
    <row r="272" spans="1:5" x14ac:dyDescent="0.25">
      <c r="A272" s="128"/>
      <c r="B272" s="129"/>
      <c r="C272" s="130"/>
      <c r="D272" s="130"/>
      <c r="E272" s="130"/>
    </row>
    <row r="273" spans="1:5" x14ac:dyDescent="0.25">
      <c r="A273" s="128"/>
      <c r="B273" s="129"/>
      <c r="C273" s="130"/>
      <c r="D273" s="130"/>
      <c r="E273" s="130"/>
    </row>
    <row r="274" spans="1:5" x14ac:dyDescent="0.25">
      <c r="A274" s="128"/>
      <c r="B274" s="129"/>
      <c r="C274" s="130"/>
      <c r="D274" s="130"/>
      <c r="E274" s="130"/>
    </row>
    <row r="275" spans="1:5" x14ac:dyDescent="0.25">
      <c r="A275" s="128"/>
      <c r="B275" s="129"/>
      <c r="C275" s="130"/>
      <c r="D275" s="130"/>
      <c r="E275" s="130"/>
    </row>
    <row r="276" spans="1:5" x14ac:dyDescent="0.25">
      <c r="A276" s="128"/>
      <c r="B276" s="129"/>
      <c r="C276" s="130"/>
      <c r="D276" s="130"/>
      <c r="E276" s="130"/>
    </row>
    <row r="277" spans="1:5" x14ac:dyDescent="0.25">
      <c r="A277" s="128"/>
      <c r="B277" s="129"/>
      <c r="C277" s="130"/>
      <c r="D277" s="130"/>
      <c r="E277" s="130"/>
    </row>
    <row r="278" spans="1:5" x14ac:dyDescent="0.25">
      <c r="A278" s="128"/>
      <c r="B278" s="129"/>
      <c r="C278" s="130"/>
      <c r="D278" s="130"/>
      <c r="E278" s="130"/>
    </row>
    <row r="279" spans="1:5" x14ac:dyDescent="0.25">
      <c r="A279" s="128"/>
      <c r="B279" s="129"/>
      <c r="C279" s="130"/>
      <c r="D279" s="130"/>
      <c r="E279" s="130"/>
    </row>
    <row r="280" spans="1:5" x14ac:dyDescent="0.25">
      <c r="A280" s="128"/>
      <c r="B280" s="129"/>
      <c r="C280" s="130"/>
      <c r="D280" s="130"/>
      <c r="E280" s="130"/>
    </row>
    <row r="281" spans="1:5" x14ac:dyDescent="0.25">
      <c r="A281" s="128"/>
      <c r="B281" s="129"/>
      <c r="C281" s="130"/>
      <c r="D281" s="130"/>
      <c r="E281" s="130"/>
    </row>
    <row r="282" spans="1:5" x14ac:dyDescent="0.25">
      <c r="A282" s="128"/>
      <c r="B282" s="129"/>
      <c r="C282" s="130"/>
      <c r="D282" s="130"/>
      <c r="E282" s="130"/>
    </row>
    <row r="283" spans="1:5" x14ac:dyDescent="0.25">
      <c r="A283" s="128"/>
      <c r="B283" s="129"/>
      <c r="C283" s="130"/>
      <c r="D283" s="130"/>
      <c r="E283" s="130"/>
    </row>
    <row r="284" spans="1:5" x14ac:dyDescent="0.25">
      <c r="A284" s="128"/>
      <c r="B284" s="129"/>
      <c r="C284" s="130"/>
      <c r="D284" s="130"/>
      <c r="E284" s="130"/>
    </row>
    <row r="285" spans="1:5" x14ac:dyDescent="0.25">
      <c r="A285" s="128"/>
      <c r="B285" s="129"/>
      <c r="C285" s="130"/>
      <c r="D285" s="130"/>
      <c r="E285" s="130"/>
    </row>
    <row r="286" spans="1:5" x14ac:dyDescent="0.25">
      <c r="A286" s="128"/>
      <c r="B286" s="129"/>
      <c r="C286" s="130"/>
      <c r="D286" s="130"/>
      <c r="E286" s="130"/>
    </row>
    <row r="287" spans="1:5" x14ac:dyDescent="0.25">
      <c r="A287" s="128"/>
      <c r="B287" s="129"/>
      <c r="C287" s="130"/>
      <c r="D287" s="130"/>
      <c r="E287" s="130"/>
    </row>
    <row r="288" spans="1:5" x14ac:dyDescent="0.25">
      <c r="A288" s="128"/>
      <c r="B288" s="129"/>
      <c r="C288" s="130"/>
      <c r="D288" s="130"/>
      <c r="E288" s="130"/>
    </row>
    <row r="289" spans="1:5" x14ac:dyDescent="0.25">
      <c r="A289" s="128"/>
      <c r="B289" s="129"/>
      <c r="C289" s="130"/>
      <c r="D289" s="130"/>
      <c r="E289" s="130"/>
    </row>
    <row r="290" spans="1:5" x14ac:dyDescent="0.25">
      <c r="A290" s="128"/>
      <c r="B290" s="129"/>
      <c r="C290" s="130"/>
      <c r="D290" s="130"/>
      <c r="E290" s="130"/>
    </row>
    <row r="291" spans="1:5" x14ac:dyDescent="0.25">
      <c r="A291" s="128"/>
      <c r="B291" s="129"/>
      <c r="C291" s="130"/>
      <c r="D291" s="130"/>
      <c r="E291" s="130"/>
    </row>
    <row r="292" spans="1:5" x14ac:dyDescent="0.25">
      <c r="A292" s="128"/>
      <c r="B292" s="129"/>
      <c r="C292" s="130"/>
      <c r="D292" s="130"/>
      <c r="E292" s="130"/>
    </row>
    <row r="293" spans="1:5" x14ac:dyDescent="0.25">
      <c r="A293" s="128"/>
      <c r="B293" s="129"/>
      <c r="C293" s="130"/>
      <c r="D293" s="130"/>
      <c r="E293" s="130"/>
    </row>
    <row r="294" spans="1:5" x14ac:dyDescent="0.25">
      <c r="A294" s="128"/>
      <c r="B294" s="129"/>
      <c r="C294" s="130"/>
      <c r="D294" s="130"/>
      <c r="E294" s="130"/>
    </row>
    <row r="295" spans="1:5" x14ac:dyDescent="0.25">
      <c r="A295" s="128"/>
      <c r="B295" s="129"/>
      <c r="C295" s="130"/>
      <c r="D295" s="130"/>
      <c r="E295" s="130"/>
    </row>
    <row r="296" spans="1:5" x14ac:dyDescent="0.25">
      <c r="A296" s="128"/>
      <c r="B296" s="129"/>
      <c r="C296" s="130"/>
      <c r="D296" s="130"/>
      <c r="E296" s="130"/>
    </row>
    <row r="297" spans="1:5" x14ac:dyDescent="0.25">
      <c r="A297" s="128"/>
      <c r="B297" s="129"/>
      <c r="C297" s="130"/>
      <c r="D297" s="130"/>
      <c r="E297" s="130"/>
    </row>
    <row r="298" spans="1:5" x14ac:dyDescent="0.25">
      <c r="A298" s="128"/>
      <c r="B298" s="129"/>
      <c r="C298" s="130"/>
      <c r="D298" s="130"/>
      <c r="E298" s="130"/>
    </row>
    <row r="299" spans="1:5" x14ac:dyDescent="0.25">
      <c r="A299" s="128"/>
      <c r="B299" s="129"/>
      <c r="C299" s="130"/>
      <c r="D299" s="130"/>
      <c r="E299" s="130"/>
    </row>
    <row r="300" spans="1:5" x14ac:dyDescent="0.25">
      <c r="A300" s="128"/>
      <c r="B300" s="129"/>
      <c r="C300" s="130"/>
      <c r="D300" s="130"/>
      <c r="E300" s="130"/>
    </row>
    <row r="301" spans="1:5" x14ac:dyDescent="0.25">
      <c r="A301" s="128"/>
      <c r="B301" s="129"/>
      <c r="C301" s="130"/>
      <c r="D301" s="130"/>
      <c r="E301" s="130"/>
    </row>
    <row r="302" spans="1:5" x14ac:dyDescent="0.25">
      <c r="A302" s="128"/>
      <c r="B302" s="129"/>
      <c r="C302" s="130"/>
      <c r="D302" s="130"/>
      <c r="E302" s="130"/>
    </row>
    <row r="303" spans="1:5" x14ac:dyDescent="0.25">
      <c r="A303" s="128"/>
      <c r="B303" s="129"/>
      <c r="C303" s="130"/>
      <c r="D303" s="130"/>
      <c r="E303" s="130"/>
    </row>
    <row r="304" spans="1:5" x14ac:dyDescent="0.25">
      <c r="A304" s="128"/>
      <c r="B304" s="129"/>
      <c r="C304" s="130"/>
      <c r="D304" s="130"/>
      <c r="E304" s="130"/>
    </row>
    <row r="305" spans="1:5" x14ac:dyDescent="0.25">
      <c r="A305" s="128"/>
      <c r="B305" s="129"/>
      <c r="C305" s="130"/>
      <c r="D305" s="130"/>
      <c r="E305" s="130"/>
    </row>
    <row r="306" spans="1:5" x14ac:dyDescent="0.25">
      <c r="A306" s="128"/>
      <c r="B306" s="129"/>
      <c r="C306" s="130"/>
      <c r="D306" s="130"/>
      <c r="E306" s="130"/>
    </row>
    <row r="307" spans="1:5" x14ac:dyDescent="0.25">
      <c r="A307" s="128"/>
      <c r="B307" s="129"/>
      <c r="C307" s="130"/>
      <c r="D307" s="130"/>
      <c r="E307" s="130"/>
    </row>
    <row r="308" spans="1:5" x14ac:dyDescent="0.25">
      <c r="A308" s="128"/>
      <c r="B308" s="129"/>
      <c r="C308" s="130"/>
      <c r="D308" s="130"/>
      <c r="E308" s="130"/>
    </row>
    <row r="309" spans="1:5" x14ac:dyDescent="0.25">
      <c r="A309" s="128"/>
      <c r="B309" s="129"/>
      <c r="C309" s="130"/>
      <c r="D309" s="130"/>
      <c r="E309" s="130"/>
    </row>
    <row r="310" spans="1:5" x14ac:dyDescent="0.25">
      <c r="A310" s="128"/>
      <c r="B310" s="129"/>
      <c r="C310" s="130"/>
      <c r="D310" s="130"/>
      <c r="E310" s="130"/>
    </row>
    <row r="311" spans="1:5" x14ac:dyDescent="0.25">
      <c r="A311" s="128"/>
      <c r="B311" s="129"/>
      <c r="C311" s="130"/>
      <c r="D311" s="130"/>
      <c r="E311" s="130"/>
    </row>
    <row r="312" spans="1:5" x14ac:dyDescent="0.25">
      <c r="A312" s="128"/>
      <c r="B312" s="129"/>
      <c r="C312" s="130"/>
      <c r="D312" s="130"/>
      <c r="E312" s="130"/>
    </row>
    <row r="313" spans="1:5" x14ac:dyDescent="0.25">
      <c r="A313" s="128"/>
      <c r="B313" s="129"/>
      <c r="C313" s="130"/>
      <c r="D313" s="130"/>
      <c r="E313" s="130"/>
    </row>
    <row r="314" spans="1:5" x14ac:dyDescent="0.25">
      <c r="A314" s="128"/>
      <c r="B314" s="129"/>
      <c r="C314" s="130"/>
      <c r="D314" s="130"/>
      <c r="E314" s="130"/>
    </row>
    <row r="315" spans="1:5" x14ac:dyDescent="0.25">
      <c r="A315" s="128"/>
      <c r="B315" s="129"/>
      <c r="C315" s="130"/>
      <c r="D315" s="130"/>
      <c r="E315" s="130"/>
    </row>
    <row r="316" spans="1:5" x14ac:dyDescent="0.25">
      <c r="A316" s="128"/>
      <c r="B316" s="129"/>
      <c r="C316" s="130"/>
      <c r="D316" s="130"/>
      <c r="E316" s="130"/>
    </row>
    <row r="317" spans="1:5" x14ac:dyDescent="0.25">
      <c r="A317" s="128"/>
      <c r="B317" s="129"/>
      <c r="C317" s="130"/>
      <c r="D317" s="130"/>
      <c r="E317" s="130"/>
    </row>
    <row r="318" spans="1:5" x14ac:dyDescent="0.25">
      <c r="A318" s="128"/>
      <c r="B318" s="129"/>
      <c r="C318" s="130"/>
      <c r="D318" s="130"/>
      <c r="E318" s="130"/>
    </row>
    <row r="319" spans="1:5" x14ac:dyDescent="0.25">
      <c r="A319" s="128"/>
      <c r="B319" s="129"/>
      <c r="C319" s="130"/>
      <c r="D319" s="130"/>
      <c r="E319" s="130"/>
    </row>
    <row r="320" spans="1:5" x14ac:dyDescent="0.25">
      <c r="A320" s="128"/>
      <c r="B320" s="129"/>
      <c r="C320" s="130"/>
      <c r="D320" s="130"/>
      <c r="E320" s="130"/>
    </row>
    <row r="321" spans="1:5" x14ac:dyDescent="0.25">
      <c r="A321" s="128"/>
      <c r="B321" s="129"/>
      <c r="C321" s="130"/>
      <c r="D321" s="130"/>
      <c r="E321" s="130"/>
    </row>
    <row r="322" spans="1:5" x14ac:dyDescent="0.25">
      <c r="A322" s="128"/>
      <c r="B322" s="129"/>
      <c r="C322" s="130"/>
      <c r="D322" s="130"/>
      <c r="E322" s="130"/>
    </row>
    <row r="323" spans="1:5" x14ac:dyDescent="0.25">
      <c r="A323" s="128"/>
      <c r="B323" s="129"/>
      <c r="C323" s="130"/>
      <c r="D323" s="130"/>
      <c r="E323" s="130"/>
    </row>
    <row r="324" spans="1:5" x14ac:dyDescent="0.25">
      <c r="A324" s="128"/>
      <c r="B324" s="129"/>
      <c r="C324" s="130"/>
      <c r="D324" s="130"/>
      <c r="E324" s="130"/>
    </row>
    <row r="325" spans="1:5" x14ac:dyDescent="0.25">
      <c r="A325" s="128"/>
      <c r="B325" s="129"/>
      <c r="C325" s="130"/>
      <c r="D325" s="130"/>
      <c r="E325" s="130"/>
    </row>
    <row r="326" spans="1:5" x14ac:dyDescent="0.25">
      <c r="A326" s="128"/>
      <c r="B326" s="129"/>
      <c r="C326" s="130"/>
      <c r="D326" s="130"/>
      <c r="E326" s="130"/>
    </row>
    <row r="327" spans="1:5" x14ac:dyDescent="0.25">
      <c r="A327" s="128"/>
      <c r="B327" s="129"/>
      <c r="C327" s="130"/>
      <c r="D327" s="130"/>
      <c r="E327" s="130"/>
    </row>
    <row r="328" spans="1:5" x14ac:dyDescent="0.25">
      <c r="A328" s="128"/>
      <c r="B328" s="129"/>
      <c r="C328" s="130"/>
      <c r="D328" s="130"/>
      <c r="E328" s="130"/>
    </row>
    <row r="329" spans="1:5" x14ac:dyDescent="0.25">
      <c r="A329" s="128"/>
      <c r="B329" s="129"/>
      <c r="C329" s="130"/>
      <c r="D329" s="130"/>
      <c r="E329" s="130"/>
    </row>
    <row r="330" spans="1:5" x14ac:dyDescent="0.25">
      <c r="A330" s="128"/>
      <c r="B330" s="129"/>
      <c r="C330" s="130"/>
      <c r="D330" s="130"/>
      <c r="E330" s="130"/>
    </row>
    <row r="331" spans="1:5" x14ac:dyDescent="0.25">
      <c r="A331" s="128"/>
      <c r="B331" s="129"/>
      <c r="C331" s="130"/>
      <c r="D331" s="130"/>
      <c r="E331" s="130"/>
    </row>
    <row r="332" spans="1:5" x14ac:dyDescent="0.25">
      <c r="A332" s="128"/>
      <c r="B332" s="129"/>
      <c r="C332" s="130"/>
      <c r="D332" s="130"/>
      <c r="E332" s="130"/>
    </row>
    <row r="333" spans="1:5" x14ac:dyDescent="0.25">
      <c r="A333" s="128"/>
      <c r="B333" s="129"/>
      <c r="C333" s="130"/>
      <c r="D333" s="130"/>
      <c r="E333" s="130"/>
    </row>
    <row r="334" spans="1:5" x14ac:dyDescent="0.25">
      <c r="A334" s="128"/>
      <c r="B334" s="129"/>
      <c r="C334" s="130"/>
      <c r="D334" s="130"/>
      <c r="E334" s="130"/>
    </row>
    <row r="335" spans="1:5" x14ac:dyDescent="0.25">
      <c r="A335" s="128"/>
      <c r="B335" s="129"/>
      <c r="C335" s="130"/>
      <c r="D335" s="130"/>
      <c r="E335" s="130"/>
    </row>
    <row r="336" spans="1:5" x14ac:dyDescent="0.25">
      <c r="A336" s="128"/>
      <c r="B336" s="129"/>
      <c r="C336" s="130"/>
      <c r="D336" s="130"/>
      <c r="E336" s="130"/>
    </row>
    <row r="337" spans="1:5" x14ac:dyDescent="0.25">
      <c r="A337" s="128"/>
      <c r="B337" s="129"/>
      <c r="C337" s="130"/>
      <c r="D337" s="130"/>
      <c r="E337" s="130"/>
    </row>
    <row r="338" spans="1:5" x14ac:dyDescent="0.25">
      <c r="A338" s="128"/>
      <c r="B338" s="129"/>
      <c r="C338" s="130"/>
      <c r="D338" s="130"/>
      <c r="E338" s="130"/>
    </row>
    <row r="339" spans="1:5" x14ac:dyDescent="0.25">
      <c r="A339" s="128"/>
      <c r="B339" s="129"/>
      <c r="C339" s="130"/>
      <c r="D339" s="130"/>
      <c r="E339" s="130"/>
    </row>
    <row r="340" spans="1:5" x14ac:dyDescent="0.25">
      <c r="A340" s="128"/>
      <c r="B340" s="129"/>
      <c r="C340" s="130"/>
      <c r="D340" s="130"/>
      <c r="E340" s="130"/>
    </row>
    <row r="341" spans="1:5" x14ac:dyDescent="0.25">
      <c r="A341" s="128"/>
      <c r="B341" s="129"/>
      <c r="C341" s="130"/>
      <c r="D341" s="130"/>
      <c r="E341" s="130"/>
    </row>
    <row r="342" spans="1:5" x14ac:dyDescent="0.25">
      <c r="A342" s="128"/>
      <c r="B342" s="129"/>
      <c r="C342" s="130"/>
      <c r="D342" s="130"/>
      <c r="E342" s="130"/>
    </row>
    <row r="343" spans="1:5" x14ac:dyDescent="0.25">
      <c r="A343" s="128"/>
      <c r="B343" s="129"/>
      <c r="C343" s="130"/>
      <c r="D343" s="130"/>
      <c r="E343" s="130"/>
    </row>
    <row r="344" spans="1:5" x14ac:dyDescent="0.25">
      <c r="A344" s="128"/>
      <c r="B344" s="129"/>
      <c r="C344" s="130"/>
      <c r="D344" s="130"/>
      <c r="E344" s="130"/>
    </row>
    <row r="345" spans="1:5" x14ac:dyDescent="0.25">
      <c r="A345" s="128"/>
      <c r="B345" s="129"/>
      <c r="C345" s="130"/>
      <c r="D345" s="130"/>
      <c r="E345" s="130"/>
    </row>
    <row r="346" spans="1:5" x14ac:dyDescent="0.25">
      <c r="A346" s="128"/>
      <c r="B346" s="129"/>
      <c r="C346" s="130"/>
      <c r="D346" s="130"/>
      <c r="E346" s="130"/>
    </row>
    <row r="347" spans="1:5" x14ac:dyDescent="0.25">
      <c r="A347" s="128"/>
      <c r="B347" s="129"/>
      <c r="C347" s="130"/>
      <c r="D347" s="130"/>
      <c r="E347" s="130"/>
    </row>
    <row r="348" spans="1:5" x14ac:dyDescent="0.25">
      <c r="A348" s="128"/>
      <c r="B348" s="129"/>
      <c r="C348" s="130"/>
      <c r="D348" s="130"/>
      <c r="E348" s="130"/>
    </row>
    <row r="349" spans="1:5" x14ac:dyDescent="0.25">
      <c r="A349" s="128"/>
      <c r="B349" s="129"/>
      <c r="C349" s="130"/>
      <c r="D349" s="130"/>
      <c r="E349" s="130"/>
    </row>
    <row r="350" spans="1:5" x14ac:dyDescent="0.25">
      <c r="A350" s="128"/>
      <c r="B350" s="129"/>
      <c r="C350" s="130"/>
      <c r="D350" s="130"/>
      <c r="E350" s="130"/>
    </row>
    <row r="351" spans="1:5" x14ac:dyDescent="0.25">
      <c r="A351" s="128"/>
      <c r="B351" s="129"/>
      <c r="C351" s="130"/>
      <c r="D351" s="130"/>
      <c r="E351" s="130"/>
    </row>
    <row r="352" spans="1:5" x14ac:dyDescent="0.25">
      <c r="A352" s="128"/>
      <c r="B352" s="129"/>
      <c r="C352" s="130"/>
      <c r="D352" s="130"/>
      <c r="E352" s="130"/>
    </row>
    <row r="353" spans="1:5" x14ac:dyDescent="0.25">
      <c r="A353" s="128"/>
      <c r="B353" s="129"/>
      <c r="C353" s="130"/>
      <c r="D353" s="130"/>
      <c r="E353" s="130"/>
    </row>
    <row r="354" spans="1:5" x14ac:dyDescent="0.25">
      <c r="A354" s="128"/>
      <c r="B354" s="129"/>
      <c r="C354" s="130"/>
      <c r="D354" s="130"/>
      <c r="E354" s="130"/>
    </row>
    <row r="355" spans="1:5" x14ac:dyDescent="0.25">
      <c r="A355" s="128"/>
      <c r="B355" s="129"/>
      <c r="C355" s="130"/>
      <c r="D355" s="130"/>
      <c r="E355" s="130"/>
    </row>
    <row r="356" spans="1:5" x14ac:dyDescent="0.25">
      <c r="A356" s="128"/>
      <c r="B356" s="129"/>
      <c r="C356" s="130"/>
      <c r="D356" s="130"/>
      <c r="E356" s="130"/>
    </row>
    <row r="357" spans="1:5" x14ac:dyDescent="0.25">
      <c r="A357" s="128"/>
      <c r="B357" s="129"/>
      <c r="C357" s="130"/>
      <c r="D357" s="130"/>
      <c r="E357" s="130"/>
    </row>
    <row r="358" spans="1:5" x14ac:dyDescent="0.25">
      <c r="A358" s="128"/>
      <c r="B358" s="129"/>
      <c r="C358" s="130"/>
      <c r="D358" s="130"/>
      <c r="E358" s="130"/>
    </row>
    <row r="359" spans="1:5" x14ac:dyDescent="0.25">
      <c r="A359" s="128"/>
      <c r="B359" s="129"/>
      <c r="C359" s="130"/>
      <c r="D359" s="130"/>
      <c r="E359" s="130"/>
    </row>
    <row r="360" spans="1:5" x14ac:dyDescent="0.25">
      <c r="A360" s="128"/>
      <c r="B360" s="129"/>
      <c r="C360" s="130"/>
      <c r="D360" s="130"/>
      <c r="E360" s="130"/>
    </row>
    <row r="361" spans="1:5" x14ac:dyDescent="0.25">
      <c r="A361" s="128"/>
      <c r="B361" s="129"/>
      <c r="C361" s="130"/>
      <c r="D361" s="130"/>
      <c r="E361" s="130"/>
    </row>
    <row r="362" spans="1:5" x14ac:dyDescent="0.25">
      <c r="A362" s="128"/>
      <c r="B362" s="129"/>
      <c r="C362" s="130"/>
      <c r="D362" s="130"/>
      <c r="E362" s="130"/>
    </row>
    <row r="363" spans="1:5" x14ac:dyDescent="0.25">
      <c r="A363" s="128"/>
      <c r="B363" s="129"/>
      <c r="C363" s="130"/>
      <c r="D363" s="130"/>
      <c r="E363" s="130"/>
    </row>
    <row r="364" spans="1:5" x14ac:dyDescent="0.25">
      <c r="A364" s="128"/>
      <c r="B364" s="129"/>
      <c r="C364" s="130"/>
      <c r="D364" s="130"/>
      <c r="E364" s="130"/>
    </row>
    <row r="365" spans="1:5" x14ac:dyDescent="0.25">
      <c r="A365" s="128"/>
      <c r="B365" s="129"/>
      <c r="C365" s="130"/>
      <c r="D365" s="130"/>
      <c r="E365" s="130"/>
    </row>
    <row r="366" spans="1:5" x14ac:dyDescent="0.25">
      <c r="A366" s="128"/>
      <c r="B366" s="129"/>
      <c r="C366" s="130"/>
      <c r="D366" s="130"/>
      <c r="E366" s="130"/>
    </row>
    <row r="367" spans="1:5" x14ac:dyDescent="0.25">
      <c r="A367" s="128"/>
      <c r="B367" s="129"/>
      <c r="C367" s="130"/>
      <c r="D367" s="130"/>
      <c r="E367" s="130"/>
    </row>
    <row r="368" spans="1:5" x14ac:dyDescent="0.25">
      <c r="A368" s="128"/>
      <c r="B368" s="129"/>
      <c r="C368" s="130"/>
      <c r="D368" s="130"/>
      <c r="E368" s="130"/>
    </row>
    <row r="369" spans="1:5" x14ac:dyDescent="0.25">
      <c r="A369" s="128"/>
      <c r="B369" s="129"/>
      <c r="C369" s="130"/>
      <c r="D369" s="130"/>
      <c r="E369" s="130"/>
    </row>
    <row r="370" spans="1:5" x14ac:dyDescent="0.25">
      <c r="A370" s="128"/>
      <c r="B370" s="129"/>
      <c r="C370" s="130"/>
      <c r="D370" s="130"/>
      <c r="E370" s="130"/>
    </row>
    <row r="371" spans="1:5" x14ac:dyDescent="0.25">
      <c r="A371" s="128"/>
      <c r="B371" s="129"/>
      <c r="C371" s="130"/>
      <c r="D371" s="130"/>
      <c r="E371" s="130"/>
    </row>
    <row r="372" spans="1:5" x14ac:dyDescent="0.25">
      <c r="A372" s="128"/>
      <c r="B372" s="129"/>
      <c r="C372" s="130"/>
      <c r="D372" s="130"/>
      <c r="E372" s="130"/>
    </row>
    <row r="373" spans="1:5" x14ac:dyDescent="0.25">
      <c r="A373" s="128"/>
      <c r="B373" s="129"/>
      <c r="C373" s="130"/>
      <c r="D373" s="130"/>
      <c r="E373" s="130"/>
    </row>
    <row r="374" spans="1:5" x14ac:dyDescent="0.25">
      <c r="A374" s="128"/>
      <c r="B374" s="129"/>
      <c r="C374" s="130"/>
      <c r="D374" s="130"/>
      <c r="E374" s="130"/>
    </row>
    <row r="375" spans="1:5" x14ac:dyDescent="0.25">
      <c r="A375" s="128"/>
      <c r="B375" s="129"/>
      <c r="C375" s="130"/>
      <c r="D375" s="130"/>
      <c r="E375" s="130"/>
    </row>
    <row r="376" spans="1:5" x14ac:dyDescent="0.25">
      <c r="A376" s="128"/>
      <c r="B376" s="129"/>
      <c r="C376" s="130"/>
      <c r="D376" s="130"/>
      <c r="E376" s="130"/>
    </row>
    <row r="377" spans="1:5" x14ac:dyDescent="0.25">
      <c r="A377" s="128"/>
      <c r="B377" s="129"/>
      <c r="C377" s="130"/>
      <c r="D377" s="130"/>
      <c r="E377" s="130"/>
    </row>
    <row r="378" spans="1:5" x14ac:dyDescent="0.25">
      <c r="A378" s="128"/>
      <c r="B378" s="129"/>
      <c r="C378" s="130"/>
      <c r="D378" s="130"/>
      <c r="E378" s="130"/>
    </row>
    <row r="379" spans="1:5" x14ac:dyDescent="0.25">
      <c r="A379" s="128"/>
      <c r="B379" s="129"/>
      <c r="C379" s="130"/>
      <c r="D379" s="130"/>
      <c r="E379" s="130"/>
    </row>
    <row r="380" spans="1:5" x14ac:dyDescent="0.25">
      <c r="A380" s="128"/>
      <c r="B380" s="129"/>
      <c r="C380" s="130"/>
      <c r="D380" s="130"/>
      <c r="E380" s="130"/>
    </row>
    <row r="381" spans="1:5" x14ac:dyDescent="0.25">
      <c r="A381" s="128"/>
      <c r="B381" s="129"/>
      <c r="C381" s="130"/>
      <c r="D381" s="130"/>
      <c r="E381" s="130"/>
    </row>
    <row r="382" spans="1:5" x14ac:dyDescent="0.25">
      <c r="A382" s="128"/>
      <c r="B382" s="129"/>
      <c r="C382" s="130"/>
      <c r="D382" s="130"/>
      <c r="E382" s="130"/>
    </row>
    <row r="383" spans="1:5" x14ac:dyDescent="0.25">
      <c r="A383" s="128"/>
      <c r="B383" s="129"/>
      <c r="C383" s="130"/>
      <c r="D383" s="130"/>
      <c r="E383" s="130"/>
    </row>
    <row r="384" spans="1:5" x14ac:dyDescent="0.25">
      <c r="A384" s="128"/>
      <c r="B384" s="129"/>
      <c r="C384" s="130"/>
      <c r="D384" s="130"/>
      <c r="E384" s="130"/>
    </row>
    <row r="385" spans="1:5" x14ac:dyDescent="0.25">
      <c r="A385" s="128"/>
      <c r="B385" s="129"/>
      <c r="C385" s="130"/>
      <c r="D385" s="130"/>
      <c r="E385" s="130"/>
    </row>
    <row r="386" spans="1:5" x14ac:dyDescent="0.25">
      <c r="A386" s="128"/>
      <c r="B386" s="129"/>
      <c r="C386" s="130"/>
      <c r="D386" s="130"/>
      <c r="E386" s="130"/>
    </row>
    <row r="387" spans="1:5" x14ac:dyDescent="0.25">
      <c r="A387" s="128"/>
      <c r="B387" s="129"/>
      <c r="C387" s="130"/>
      <c r="D387" s="130"/>
      <c r="E387" s="130"/>
    </row>
    <row r="388" spans="1:5" x14ac:dyDescent="0.25">
      <c r="A388" s="128"/>
      <c r="B388" s="129"/>
      <c r="C388" s="130"/>
      <c r="D388" s="130"/>
      <c r="E388" s="130"/>
    </row>
    <row r="389" spans="1:5" x14ac:dyDescent="0.25">
      <c r="A389" s="128"/>
      <c r="B389" s="129"/>
      <c r="C389" s="130"/>
      <c r="D389" s="130"/>
      <c r="E389" s="130"/>
    </row>
    <row r="390" spans="1:5" x14ac:dyDescent="0.25">
      <c r="A390" s="128"/>
      <c r="B390" s="129"/>
      <c r="C390" s="130"/>
      <c r="D390" s="130"/>
      <c r="E390" s="130"/>
    </row>
    <row r="391" spans="1:5" x14ac:dyDescent="0.25">
      <c r="A391" s="128"/>
      <c r="B391" s="129"/>
      <c r="C391" s="130"/>
      <c r="D391" s="130"/>
      <c r="E391" s="130"/>
    </row>
    <row r="392" spans="1:5" x14ac:dyDescent="0.25">
      <c r="A392" s="128"/>
      <c r="B392" s="129"/>
      <c r="C392" s="130"/>
      <c r="D392" s="130"/>
      <c r="E392" s="130"/>
    </row>
    <row r="393" spans="1:5" x14ac:dyDescent="0.25">
      <c r="A393" s="128"/>
      <c r="B393" s="129"/>
      <c r="C393" s="130"/>
      <c r="D393" s="130"/>
      <c r="E393" s="130"/>
    </row>
    <row r="394" spans="1:5" x14ac:dyDescent="0.25">
      <c r="A394" s="128"/>
      <c r="B394" s="129"/>
      <c r="C394" s="130"/>
      <c r="D394" s="130"/>
      <c r="E394" s="130"/>
    </row>
    <row r="395" spans="1:5" x14ac:dyDescent="0.25">
      <c r="A395" s="128"/>
      <c r="B395" s="129"/>
      <c r="C395" s="130"/>
      <c r="D395" s="130"/>
      <c r="E395" s="130"/>
    </row>
    <row r="396" spans="1:5" x14ac:dyDescent="0.25">
      <c r="A396" s="128"/>
      <c r="B396" s="129"/>
      <c r="C396" s="130"/>
      <c r="D396" s="130"/>
      <c r="E396" s="130"/>
    </row>
    <row r="397" spans="1:5" x14ac:dyDescent="0.25">
      <c r="A397" s="128"/>
      <c r="B397" s="129"/>
      <c r="C397" s="130"/>
      <c r="D397" s="130"/>
      <c r="E397" s="130"/>
    </row>
    <row r="398" spans="1:5" x14ac:dyDescent="0.25">
      <c r="A398" s="128"/>
      <c r="B398" s="129"/>
      <c r="C398" s="130"/>
      <c r="D398" s="130"/>
      <c r="E398" s="130"/>
    </row>
    <row r="399" spans="1:5" x14ac:dyDescent="0.25">
      <c r="A399" s="128"/>
      <c r="B399" s="129"/>
      <c r="C399" s="130"/>
      <c r="D399" s="130"/>
      <c r="E399" s="130"/>
    </row>
    <row r="400" spans="1:5" x14ac:dyDescent="0.25">
      <c r="A400" s="128"/>
      <c r="B400" s="129"/>
      <c r="C400" s="130"/>
      <c r="D400" s="130"/>
      <c r="E400" s="130"/>
    </row>
    <row r="401" spans="1:5" x14ac:dyDescent="0.25">
      <c r="A401" s="128"/>
      <c r="B401" s="129"/>
      <c r="C401" s="130"/>
      <c r="D401" s="130"/>
      <c r="E401" s="130"/>
    </row>
    <row r="402" spans="1:5" x14ac:dyDescent="0.25">
      <c r="A402" s="128"/>
      <c r="B402" s="129"/>
      <c r="C402" s="130"/>
      <c r="D402" s="130"/>
      <c r="E402" s="130"/>
    </row>
    <row r="403" spans="1:5" x14ac:dyDescent="0.25">
      <c r="A403" s="128"/>
      <c r="B403" s="129"/>
      <c r="C403" s="130"/>
      <c r="D403" s="130"/>
      <c r="E403" s="130"/>
    </row>
    <row r="404" spans="1:5" x14ac:dyDescent="0.25">
      <c r="A404" s="128"/>
      <c r="B404" s="129"/>
      <c r="C404" s="130"/>
      <c r="D404" s="130"/>
      <c r="E404" s="130"/>
    </row>
    <row r="405" spans="1:5" x14ac:dyDescent="0.25">
      <c r="A405" s="128"/>
      <c r="B405" s="129"/>
      <c r="C405" s="130"/>
      <c r="D405" s="130"/>
      <c r="E405" s="130"/>
    </row>
    <row r="406" spans="1:5" x14ac:dyDescent="0.25">
      <c r="A406" s="128"/>
      <c r="B406" s="129"/>
      <c r="C406" s="130"/>
      <c r="D406" s="130"/>
      <c r="E406" s="130"/>
    </row>
    <row r="407" spans="1:5" x14ac:dyDescent="0.25">
      <c r="A407" s="128"/>
      <c r="B407" s="129"/>
      <c r="C407" s="130"/>
      <c r="D407" s="130"/>
      <c r="E407" s="130"/>
    </row>
    <row r="408" spans="1:5" x14ac:dyDescent="0.25">
      <c r="A408" s="128"/>
      <c r="B408" s="129"/>
      <c r="C408" s="130"/>
      <c r="D408" s="130"/>
      <c r="E408" s="130"/>
    </row>
    <row r="409" spans="1:5" x14ac:dyDescent="0.25">
      <c r="A409" s="128"/>
      <c r="B409" s="129"/>
      <c r="C409" s="130"/>
      <c r="D409" s="130"/>
      <c r="E409" s="130"/>
    </row>
    <row r="410" spans="1:5" x14ac:dyDescent="0.25">
      <c r="A410" s="128"/>
      <c r="B410" s="129"/>
      <c r="C410" s="130"/>
      <c r="D410" s="130"/>
      <c r="E410" s="130"/>
    </row>
    <row r="411" spans="1:5" x14ac:dyDescent="0.25">
      <c r="A411" s="128"/>
      <c r="B411" s="129"/>
      <c r="C411" s="130"/>
      <c r="D411" s="130"/>
      <c r="E411" s="130"/>
    </row>
    <row r="412" spans="1:5" x14ac:dyDescent="0.25">
      <c r="A412" s="128"/>
      <c r="B412" s="129"/>
      <c r="C412" s="130"/>
      <c r="D412" s="130"/>
      <c r="E412" s="130"/>
    </row>
    <row r="413" spans="1:5" x14ac:dyDescent="0.25">
      <c r="A413" s="128"/>
      <c r="B413" s="129"/>
      <c r="C413" s="130"/>
      <c r="D413" s="130"/>
      <c r="E413" s="130"/>
    </row>
    <row r="414" spans="1:5" x14ac:dyDescent="0.25">
      <c r="A414" s="128"/>
      <c r="B414" s="129"/>
      <c r="C414" s="130"/>
      <c r="D414" s="130"/>
      <c r="E414" s="130"/>
    </row>
    <row r="415" spans="1:5" x14ac:dyDescent="0.25">
      <c r="A415" s="128"/>
      <c r="B415" s="129"/>
      <c r="C415" s="130"/>
      <c r="D415" s="130"/>
      <c r="E415" s="130"/>
    </row>
    <row r="416" spans="1:5" x14ac:dyDescent="0.25">
      <c r="A416" s="128"/>
      <c r="B416" s="129"/>
      <c r="C416" s="130"/>
      <c r="D416" s="130"/>
      <c r="E416" s="130"/>
    </row>
    <row r="417" spans="1:5" x14ac:dyDescent="0.25">
      <c r="A417" s="128"/>
      <c r="B417" s="129"/>
      <c r="C417" s="130"/>
      <c r="D417" s="130"/>
      <c r="E417" s="130"/>
    </row>
    <row r="418" spans="1:5" x14ac:dyDescent="0.25">
      <c r="A418" s="128"/>
      <c r="B418" s="129"/>
      <c r="C418" s="130"/>
      <c r="D418" s="130"/>
      <c r="E418" s="130"/>
    </row>
    <row r="419" spans="1:5" x14ac:dyDescent="0.25">
      <c r="A419" s="128"/>
      <c r="B419" s="129"/>
      <c r="C419" s="130"/>
      <c r="D419" s="130"/>
      <c r="E419" s="130"/>
    </row>
    <row r="420" spans="1:5" x14ac:dyDescent="0.25">
      <c r="A420" s="128"/>
      <c r="B420" s="129"/>
      <c r="C420" s="130"/>
      <c r="D420" s="130"/>
      <c r="E420" s="130"/>
    </row>
    <row r="421" spans="1:5" x14ac:dyDescent="0.25">
      <c r="A421" s="128"/>
      <c r="B421" s="129"/>
      <c r="C421" s="130"/>
      <c r="D421" s="130"/>
      <c r="E421" s="130"/>
    </row>
    <row r="422" spans="1:5" x14ac:dyDescent="0.25">
      <c r="A422" s="128"/>
      <c r="B422" s="129"/>
      <c r="C422" s="130"/>
      <c r="D422" s="130"/>
      <c r="E422" s="130"/>
    </row>
    <row r="423" spans="1:5" x14ac:dyDescent="0.25">
      <c r="A423" s="128"/>
      <c r="B423" s="129"/>
      <c r="C423" s="130"/>
      <c r="D423" s="130"/>
      <c r="E423" s="130"/>
    </row>
    <row r="424" spans="1:5" x14ac:dyDescent="0.25">
      <c r="A424" s="128"/>
      <c r="B424" s="129"/>
      <c r="C424" s="130"/>
      <c r="D424" s="130"/>
      <c r="E424" s="130"/>
    </row>
    <row r="425" spans="1:5" x14ac:dyDescent="0.25">
      <c r="A425" s="128"/>
      <c r="B425" s="129"/>
      <c r="C425" s="130"/>
      <c r="D425" s="130"/>
      <c r="E425" s="130"/>
    </row>
    <row r="426" spans="1:5" x14ac:dyDescent="0.25">
      <c r="A426" s="128"/>
      <c r="B426" s="129"/>
      <c r="C426" s="130"/>
      <c r="D426" s="130"/>
      <c r="E426" s="130"/>
    </row>
    <row r="427" spans="1:5" x14ac:dyDescent="0.25">
      <c r="A427" s="128"/>
      <c r="B427" s="129"/>
      <c r="C427" s="130"/>
      <c r="D427" s="130"/>
      <c r="E427" s="130"/>
    </row>
    <row r="428" spans="1:5" x14ac:dyDescent="0.25">
      <c r="A428" s="128"/>
      <c r="B428" s="129"/>
      <c r="C428" s="130"/>
      <c r="D428" s="130"/>
      <c r="E428" s="130"/>
    </row>
    <row r="429" spans="1:5" x14ac:dyDescent="0.25">
      <c r="A429" s="128"/>
      <c r="B429" s="129"/>
      <c r="C429" s="130"/>
      <c r="D429" s="130"/>
      <c r="E429" s="130"/>
    </row>
    <row r="430" spans="1:5" x14ac:dyDescent="0.25">
      <c r="A430" s="128"/>
      <c r="B430" s="129"/>
      <c r="C430" s="130"/>
      <c r="D430" s="130"/>
      <c r="E430" s="130"/>
    </row>
    <row r="431" spans="1:5" x14ac:dyDescent="0.25">
      <c r="A431" s="128"/>
      <c r="B431" s="129"/>
      <c r="C431" s="130"/>
      <c r="D431" s="130"/>
      <c r="E431" s="130"/>
    </row>
    <row r="432" spans="1:5" x14ac:dyDescent="0.25">
      <c r="A432" s="128"/>
      <c r="B432" s="129"/>
      <c r="C432" s="130"/>
      <c r="D432" s="130"/>
      <c r="E432" s="130"/>
    </row>
    <row r="433" spans="1:5" x14ac:dyDescent="0.25">
      <c r="A433" s="128"/>
      <c r="B433" s="129"/>
      <c r="C433" s="130"/>
      <c r="D433" s="130"/>
      <c r="E433" s="130"/>
    </row>
    <row r="434" spans="1:5" x14ac:dyDescent="0.25">
      <c r="A434" s="128"/>
      <c r="B434" s="129"/>
      <c r="C434" s="130"/>
      <c r="D434" s="130"/>
      <c r="E434" s="130"/>
    </row>
    <row r="435" spans="1:5" x14ac:dyDescent="0.25">
      <c r="A435" s="128"/>
      <c r="B435" s="129"/>
      <c r="C435" s="130"/>
      <c r="D435" s="130"/>
      <c r="E435" s="130"/>
    </row>
    <row r="436" spans="1:5" x14ac:dyDescent="0.25">
      <c r="A436" s="128"/>
      <c r="B436" s="129"/>
      <c r="C436" s="130"/>
      <c r="D436" s="130"/>
      <c r="E436" s="130"/>
    </row>
    <row r="437" spans="1:5" x14ac:dyDescent="0.25">
      <c r="A437" s="128"/>
      <c r="B437" s="129"/>
      <c r="C437" s="130"/>
      <c r="D437" s="130"/>
      <c r="E437" s="130"/>
    </row>
    <row r="438" spans="1:5" x14ac:dyDescent="0.25">
      <c r="A438" s="128"/>
      <c r="B438" s="129"/>
      <c r="C438" s="130"/>
      <c r="D438" s="130"/>
      <c r="E438" s="130"/>
    </row>
    <row r="439" spans="1:5" x14ac:dyDescent="0.25">
      <c r="A439" s="128"/>
      <c r="B439" s="129"/>
      <c r="C439" s="130"/>
      <c r="D439" s="130"/>
      <c r="E439" s="130"/>
    </row>
    <row r="440" spans="1:5" x14ac:dyDescent="0.25">
      <c r="A440" s="128"/>
      <c r="B440" s="129"/>
      <c r="C440" s="130"/>
      <c r="D440" s="130"/>
      <c r="E440" s="130"/>
    </row>
    <row r="441" spans="1:5" x14ac:dyDescent="0.25">
      <c r="A441" s="128"/>
      <c r="B441" s="129"/>
      <c r="C441" s="130"/>
      <c r="D441" s="130"/>
      <c r="E441" s="130"/>
    </row>
    <row r="442" spans="1:5" x14ac:dyDescent="0.25">
      <c r="A442" s="129"/>
      <c r="B442" s="129"/>
      <c r="C442" s="130"/>
      <c r="D442" s="130"/>
      <c r="E442" s="130"/>
    </row>
    <row r="443" spans="1:5" x14ac:dyDescent="0.25">
      <c r="A443" s="129"/>
      <c r="B443" s="129"/>
      <c r="C443" s="130"/>
      <c r="D443" s="130"/>
      <c r="E443" s="130"/>
    </row>
    <row r="444" spans="1:5" x14ac:dyDescent="0.25">
      <c r="A444" s="129"/>
      <c r="B444" s="129"/>
      <c r="C444" s="130"/>
      <c r="D444" s="130"/>
      <c r="E444" s="130"/>
    </row>
    <row r="445" spans="1:5" x14ac:dyDescent="0.25">
      <c r="A445" s="129"/>
      <c r="B445" s="129"/>
      <c r="C445" s="130"/>
      <c r="D445" s="130"/>
      <c r="E445" s="130"/>
    </row>
    <row r="446" spans="1:5" x14ac:dyDescent="0.25">
      <c r="A446" s="129"/>
      <c r="B446" s="129"/>
      <c r="C446" s="130"/>
      <c r="D446" s="130"/>
      <c r="E446" s="130"/>
    </row>
    <row r="447" spans="1:5" x14ac:dyDescent="0.25">
      <c r="A447" s="129"/>
      <c r="B447" s="129"/>
      <c r="C447" s="130"/>
      <c r="D447" s="130"/>
      <c r="E447" s="130"/>
    </row>
    <row r="448" spans="1:5" x14ac:dyDescent="0.25">
      <c r="A448" s="129"/>
      <c r="B448" s="129"/>
      <c r="C448" s="130"/>
      <c r="D448" s="130"/>
      <c r="E448" s="130"/>
    </row>
    <row r="449" spans="1:5" x14ac:dyDescent="0.25">
      <c r="A449" s="129"/>
      <c r="B449" s="129"/>
      <c r="C449" s="130"/>
      <c r="D449" s="130"/>
      <c r="E449" s="130"/>
    </row>
    <row r="450" spans="1:5" x14ac:dyDescent="0.25">
      <c r="A450" s="129"/>
      <c r="B450" s="129"/>
      <c r="C450" s="130"/>
      <c r="D450" s="130"/>
      <c r="E450" s="130"/>
    </row>
    <row r="451" spans="1:5" x14ac:dyDescent="0.25">
      <c r="A451" s="129"/>
      <c r="B451" s="129"/>
      <c r="C451" s="130"/>
      <c r="D451" s="130"/>
      <c r="E451" s="130"/>
    </row>
    <row r="452" spans="1:5" x14ac:dyDescent="0.25">
      <c r="A452" s="129"/>
      <c r="B452" s="129"/>
      <c r="C452" s="130"/>
      <c r="D452" s="130"/>
      <c r="E452" s="130"/>
    </row>
    <row r="453" spans="1:5" x14ac:dyDescent="0.25">
      <c r="A453" s="129"/>
      <c r="B453" s="129"/>
      <c r="C453" s="130"/>
      <c r="D453" s="130"/>
      <c r="E453" s="130"/>
    </row>
    <row r="454" spans="1:5" x14ac:dyDescent="0.25">
      <c r="A454" s="129"/>
      <c r="B454" s="129"/>
      <c r="C454" s="130"/>
      <c r="D454" s="130"/>
      <c r="E454" s="130"/>
    </row>
    <row r="455" spans="1:5" x14ac:dyDescent="0.25">
      <c r="A455" s="129"/>
      <c r="B455" s="129"/>
      <c r="C455" s="130"/>
      <c r="D455" s="130"/>
      <c r="E455" s="130"/>
    </row>
    <row r="456" spans="1:5" x14ac:dyDescent="0.25">
      <c r="A456" s="129"/>
      <c r="B456" s="129"/>
      <c r="C456" s="130"/>
      <c r="D456" s="130"/>
      <c r="E456" s="130"/>
    </row>
    <row r="457" spans="1:5" x14ac:dyDescent="0.25">
      <c r="A457" s="129"/>
      <c r="B457" s="129"/>
      <c r="C457" s="130"/>
      <c r="D457" s="130"/>
      <c r="E457" s="130"/>
    </row>
    <row r="458" spans="1:5" x14ac:dyDescent="0.25">
      <c r="A458" s="129"/>
      <c r="B458" s="129"/>
      <c r="C458" s="130"/>
      <c r="D458" s="130"/>
      <c r="E458" s="130"/>
    </row>
    <row r="459" spans="1:5" x14ac:dyDescent="0.25">
      <c r="A459" s="129"/>
      <c r="B459" s="129"/>
      <c r="C459" s="130"/>
      <c r="D459" s="130"/>
      <c r="E459" s="130"/>
    </row>
    <row r="460" spans="1:5" x14ac:dyDescent="0.25">
      <c r="A460" s="129"/>
      <c r="B460" s="129"/>
      <c r="C460" s="130"/>
      <c r="D460" s="130"/>
      <c r="E460" s="130"/>
    </row>
    <row r="461" spans="1:5" x14ac:dyDescent="0.25">
      <c r="A461" s="129"/>
      <c r="B461" s="129"/>
      <c r="C461" s="130"/>
      <c r="D461" s="130"/>
      <c r="E461" s="130"/>
    </row>
    <row r="462" spans="1:5" x14ac:dyDescent="0.25">
      <c r="A462" s="129"/>
      <c r="B462" s="129"/>
      <c r="C462" s="130"/>
      <c r="D462" s="130"/>
      <c r="E462" s="130"/>
    </row>
    <row r="463" spans="1:5" x14ac:dyDescent="0.25">
      <c r="A463" s="129"/>
      <c r="B463" s="129"/>
      <c r="C463" s="130"/>
      <c r="D463" s="130"/>
      <c r="E463" s="130"/>
    </row>
    <row r="464" spans="1:5" x14ac:dyDescent="0.25">
      <c r="A464" s="129"/>
      <c r="B464" s="129"/>
      <c r="C464" s="130"/>
      <c r="D464" s="130"/>
      <c r="E464" s="130"/>
    </row>
    <row r="465" spans="1:5" x14ac:dyDescent="0.25">
      <c r="A465" s="129"/>
      <c r="B465" s="129"/>
      <c r="C465" s="130"/>
      <c r="D465" s="130"/>
      <c r="E465" s="130"/>
    </row>
    <row r="466" spans="1:5" x14ac:dyDescent="0.25">
      <c r="A466" s="129"/>
      <c r="B466" s="129"/>
      <c r="C466" s="130"/>
      <c r="D466" s="130"/>
      <c r="E466" s="130"/>
    </row>
    <row r="467" spans="1:5" x14ac:dyDescent="0.25">
      <c r="A467" s="129"/>
      <c r="B467" s="129"/>
      <c r="C467" s="130"/>
      <c r="D467" s="130"/>
      <c r="E467" s="130"/>
    </row>
    <row r="468" spans="1:5" x14ac:dyDescent="0.25">
      <c r="A468" s="129"/>
      <c r="B468" s="129"/>
      <c r="C468" s="130"/>
      <c r="D468" s="130"/>
      <c r="E468" s="130"/>
    </row>
    <row r="469" spans="1:5" x14ac:dyDescent="0.25">
      <c r="A469" s="129"/>
      <c r="B469" s="129"/>
      <c r="C469" s="130"/>
      <c r="D469" s="130"/>
      <c r="E469" s="130"/>
    </row>
    <row r="470" spans="1:5" x14ac:dyDescent="0.25">
      <c r="A470" s="129"/>
      <c r="B470" s="129"/>
      <c r="C470" s="130"/>
      <c r="D470" s="130"/>
      <c r="E470" s="130"/>
    </row>
    <row r="471" spans="1:5" x14ac:dyDescent="0.25">
      <c r="A471" s="129"/>
      <c r="B471" s="129"/>
      <c r="C471" s="130"/>
      <c r="D471" s="130"/>
      <c r="E471" s="130"/>
    </row>
    <row r="472" spans="1:5" x14ac:dyDescent="0.25">
      <c r="A472" s="129"/>
      <c r="B472" s="129"/>
      <c r="C472" s="130"/>
      <c r="D472" s="130"/>
      <c r="E472" s="130"/>
    </row>
    <row r="473" spans="1:5" x14ac:dyDescent="0.25">
      <c r="A473" s="129"/>
      <c r="B473" s="129"/>
      <c r="C473" s="130"/>
      <c r="D473" s="130"/>
      <c r="E473" s="130"/>
    </row>
    <row r="474" spans="1:5" x14ac:dyDescent="0.25">
      <c r="A474" s="129"/>
      <c r="B474" s="129"/>
      <c r="C474" s="130"/>
      <c r="D474" s="130"/>
      <c r="E474" s="130"/>
    </row>
    <row r="475" spans="1:5" x14ac:dyDescent="0.25">
      <c r="A475" s="129"/>
      <c r="B475" s="129"/>
      <c r="C475" s="130"/>
      <c r="D475" s="130"/>
      <c r="E475" s="130"/>
    </row>
    <row r="476" spans="1:5" x14ac:dyDescent="0.25">
      <c r="A476" s="129"/>
      <c r="B476" s="129"/>
      <c r="C476" s="130"/>
      <c r="D476" s="130"/>
      <c r="E476" s="130"/>
    </row>
    <row r="477" spans="1:5" x14ac:dyDescent="0.25">
      <c r="A477" s="129"/>
      <c r="B477" s="129"/>
      <c r="C477" s="130"/>
      <c r="D477" s="130"/>
      <c r="E477" s="130"/>
    </row>
    <row r="478" spans="1:5" x14ac:dyDescent="0.25">
      <c r="A478" s="129"/>
      <c r="B478" s="129"/>
      <c r="C478" s="130"/>
      <c r="D478" s="130"/>
      <c r="E478" s="130"/>
    </row>
    <row r="479" spans="1:5" x14ac:dyDescent="0.25">
      <c r="A479" s="129"/>
      <c r="B479" s="129"/>
      <c r="C479" s="130"/>
      <c r="D479" s="130"/>
      <c r="E479" s="130"/>
    </row>
    <row r="480" spans="1:5" x14ac:dyDescent="0.25">
      <c r="A480" s="129"/>
      <c r="B480" s="129"/>
      <c r="C480" s="130"/>
      <c r="D480" s="130"/>
      <c r="E480" s="130"/>
    </row>
    <row r="481" spans="1:5" x14ac:dyDescent="0.25">
      <c r="A481" s="129"/>
      <c r="B481" s="129"/>
      <c r="C481" s="130"/>
      <c r="D481" s="130"/>
      <c r="E481" s="130"/>
    </row>
    <row r="482" spans="1:5" x14ac:dyDescent="0.25">
      <c r="A482" s="129"/>
      <c r="B482" s="129"/>
      <c r="C482" s="130"/>
      <c r="D482" s="130"/>
      <c r="E482" s="130"/>
    </row>
    <row r="483" spans="1:5" x14ac:dyDescent="0.25">
      <c r="A483" s="129"/>
      <c r="B483" s="129"/>
      <c r="C483" s="130"/>
      <c r="D483" s="130"/>
      <c r="E483" s="130"/>
    </row>
    <row r="484" spans="1:5" x14ac:dyDescent="0.25">
      <c r="A484" s="129"/>
      <c r="B484" s="129"/>
      <c r="C484" s="130"/>
      <c r="D484" s="130"/>
      <c r="E484" s="130"/>
    </row>
    <row r="485" spans="1:5" x14ac:dyDescent="0.25">
      <c r="A485" s="129"/>
      <c r="B485" s="129"/>
      <c r="C485" s="130"/>
      <c r="D485" s="130"/>
      <c r="E485" s="130"/>
    </row>
    <row r="486" spans="1:5" x14ac:dyDescent="0.25">
      <c r="A486" s="129"/>
      <c r="B486" s="129"/>
      <c r="C486" s="130"/>
      <c r="D486" s="130"/>
      <c r="E486" s="130"/>
    </row>
    <row r="487" spans="1:5" x14ac:dyDescent="0.25">
      <c r="A487" s="129"/>
      <c r="B487" s="129"/>
      <c r="C487" s="130"/>
      <c r="D487" s="130"/>
      <c r="E487" s="130"/>
    </row>
    <row r="488" spans="1:5" x14ac:dyDescent="0.25">
      <c r="A488" s="129"/>
      <c r="B488" s="129"/>
      <c r="C488" s="130"/>
      <c r="D488" s="130"/>
      <c r="E488" s="130"/>
    </row>
    <row r="489" spans="1:5" x14ac:dyDescent="0.25">
      <c r="A489" s="129"/>
      <c r="B489" s="129"/>
      <c r="C489" s="130"/>
      <c r="D489" s="130"/>
      <c r="E489" s="130"/>
    </row>
    <row r="490" spans="1:5" x14ac:dyDescent="0.25">
      <c r="A490" s="129"/>
      <c r="B490" s="129"/>
      <c r="C490" s="130"/>
      <c r="D490" s="130"/>
      <c r="E490" s="130"/>
    </row>
    <row r="491" spans="1:5" x14ac:dyDescent="0.25">
      <c r="A491" s="129"/>
      <c r="B491" s="129"/>
      <c r="C491" s="130"/>
      <c r="D491" s="130"/>
      <c r="E491" s="130"/>
    </row>
    <row r="492" spans="1:5" x14ac:dyDescent="0.25">
      <c r="A492" s="129"/>
      <c r="B492" s="129"/>
      <c r="C492" s="130"/>
      <c r="D492" s="130"/>
      <c r="E492" s="130"/>
    </row>
    <row r="493" spans="1:5" x14ac:dyDescent="0.25">
      <c r="A493" s="129"/>
      <c r="B493" s="129"/>
      <c r="C493" s="130"/>
      <c r="D493" s="130"/>
      <c r="E493" s="130"/>
    </row>
    <row r="494" spans="1:5" x14ac:dyDescent="0.25">
      <c r="A494" s="129"/>
      <c r="B494" s="129"/>
      <c r="C494" s="130"/>
      <c r="D494" s="130"/>
      <c r="E494" s="130"/>
    </row>
    <row r="495" spans="1:5" x14ac:dyDescent="0.25">
      <c r="A495" s="129"/>
      <c r="B495" s="129"/>
      <c r="C495" s="130"/>
      <c r="D495" s="130"/>
      <c r="E495" s="130"/>
    </row>
    <row r="496" spans="1:5" x14ac:dyDescent="0.25">
      <c r="A496" s="129"/>
      <c r="B496" s="129"/>
      <c r="C496" s="130"/>
      <c r="D496" s="130"/>
      <c r="E496" s="130"/>
    </row>
    <row r="497" spans="1:5" x14ac:dyDescent="0.25">
      <c r="A497" s="129"/>
      <c r="B497" s="129"/>
      <c r="C497" s="130"/>
      <c r="D497" s="130"/>
      <c r="E497" s="130"/>
    </row>
    <row r="498" spans="1:5" x14ac:dyDescent="0.25">
      <c r="A498" s="129"/>
      <c r="B498" s="129"/>
      <c r="C498" s="130"/>
      <c r="D498" s="130"/>
      <c r="E498" s="130"/>
    </row>
    <row r="499" spans="1:5" x14ac:dyDescent="0.25">
      <c r="A499" s="129"/>
      <c r="B499" s="129"/>
      <c r="C499" s="130"/>
      <c r="D499" s="130"/>
      <c r="E499" s="130"/>
    </row>
    <row r="500" spans="1:5" x14ac:dyDescent="0.25">
      <c r="A500" s="129"/>
      <c r="B500" s="129"/>
      <c r="C500" s="130"/>
      <c r="D500" s="130"/>
      <c r="E500" s="130"/>
    </row>
    <row r="501" spans="1:5" x14ac:dyDescent="0.25">
      <c r="A501" s="129"/>
      <c r="B501" s="129"/>
      <c r="C501" s="130"/>
      <c r="D501" s="130"/>
      <c r="E501" s="130"/>
    </row>
    <row r="502" spans="1:5" x14ac:dyDescent="0.25">
      <c r="A502" s="129"/>
      <c r="B502" s="129"/>
      <c r="C502" s="130"/>
      <c r="D502" s="130"/>
      <c r="E502" s="130"/>
    </row>
    <row r="503" spans="1:5" x14ac:dyDescent="0.25">
      <c r="A503" s="129"/>
      <c r="B503" s="129"/>
      <c r="C503" s="130"/>
      <c r="D503" s="130"/>
      <c r="E503" s="130"/>
    </row>
    <row r="504" spans="1:5" x14ac:dyDescent="0.25">
      <c r="A504" s="129"/>
      <c r="B504" s="129"/>
      <c r="C504" s="130"/>
      <c r="D504" s="130"/>
      <c r="E504" s="130"/>
    </row>
    <row r="505" spans="1:5" x14ac:dyDescent="0.25">
      <c r="A505" s="129"/>
      <c r="B505" s="129"/>
      <c r="C505" s="130"/>
      <c r="D505" s="130"/>
      <c r="E505" s="130"/>
    </row>
    <row r="506" spans="1:5" x14ac:dyDescent="0.25">
      <c r="A506" s="129"/>
      <c r="B506" s="129"/>
      <c r="C506" s="130"/>
      <c r="D506" s="130"/>
      <c r="E506" s="130"/>
    </row>
    <row r="507" spans="1:5" x14ac:dyDescent="0.25">
      <c r="A507" s="129"/>
      <c r="B507" s="129"/>
      <c r="C507" s="130"/>
      <c r="D507" s="130"/>
      <c r="E507" s="130"/>
    </row>
    <row r="508" spans="1:5" x14ac:dyDescent="0.25">
      <c r="A508" s="129"/>
      <c r="B508" s="129"/>
      <c r="C508" s="130"/>
      <c r="D508" s="130"/>
      <c r="E508" s="130"/>
    </row>
    <row r="509" spans="1:5" x14ac:dyDescent="0.25">
      <c r="A509" s="129"/>
      <c r="B509" s="129"/>
      <c r="C509" s="130"/>
      <c r="D509" s="130"/>
      <c r="E509" s="130"/>
    </row>
    <row r="510" spans="1:5" x14ac:dyDescent="0.25">
      <c r="A510" s="129"/>
      <c r="B510" s="129"/>
      <c r="C510" s="130"/>
      <c r="D510" s="130"/>
      <c r="E510" s="130"/>
    </row>
    <row r="511" spans="1:5" x14ac:dyDescent="0.25">
      <c r="A511" s="129"/>
      <c r="B511" s="129"/>
      <c r="C511" s="130"/>
      <c r="D511" s="130"/>
      <c r="E511" s="130"/>
    </row>
    <row r="512" spans="1:5" x14ac:dyDescent="0.25">
      <c r="A512" s="129"/>
      <c r="B512" s="129"/>
      <c r="C512" s="130"/>
      <c r="D512" s="130"/>
      <c r="E512" s="130"/>
    </row>
    <row r="513" spans="1:5" x14ac:dyDescent="0.25">
      <c r="A513" s="129"/>
      <c r="B513" s="129"/>
      <c r="C513" s="130"/>
      <c r="D513" s="130"/>
      <c r="E513" s="130"/>
    </row>
    <row r="514" spans="1:5" x14ac:dyDescent="0.25">
      <c r="A514" s="129"/>
      <c r="B514" s="129"/>
      <c r="C514" s="130"/>
      <c r="D514" s="130"/>
      <c r="E514" s="130"/>
    </row>
    <row r="515" spans="1:5" x14ac:dyDescent="0.25">
      <c r="A515" s="129"/>
      <c r="B515" s="129"/>
      <c r="C515" s="130"/>
      <c r="D515" s="130"/>
      <c r="E515" s="130"/>
    </row>
    <row r="516" spans="1:5" x14ac:dyDescent="0.25">
      <c r="A516" s="129"/>
      <c r="B516" s="129"/>
      <c r="C516" s="130"/>
      <c r="D516" s="130"/>
      <c r="E516" s="130"/>
    </row>
    <row r="517" spans="1:5" x14ac:dyDescent="0.25">
      <c r="A517" s="129"/>
      <c r="B517" s="129"/>
      <c r="C517" s="130"/>
      <c r="D517" s="130"/>
      <c r="E517" s="130"/>
    </row>
    <row r="518" spans="1:5" x14ac:dyDescent="0.25">
      <c r="A518" s="129"/>
      <c r="B518" s="129"/>
      <c r="C518" s="130"/>
      <c r="D518" s="130"/>
      <c r="E518" s="130"/>
    </row>
    <row r="519" spans="1:5" x14ac:dyDescent="0.25">
      <c r="A519" s="129"/>
      <c r="B519" s="129"/>
      <c r="C519" s="130"/>
      <c r="D519" s="130"/>
      <c r="E519" s="130"/>
    </row>
    <row r="520" spans="1:5" x14ac:dyDescent="0.25">
      <c r="A520" s="129"/>
      <c r="B520" s="129"/>
      <c r="C520" s="130"/>
      <c r="D520" s="130"/>
      <c r="E520" s="130"/>
    </row>
    <row r="521" spans="1:5" x14ac:dyDescent="0.25">
      <c r="A521" s="129"/>
      <c r="B521" s="129"/>
      <c r="C521" s="130"/>
      <c r="D521" s="130"/>
      <c r="E521" s="130"/>
    </row>
    <row r="522" spans="1:5" x14ac:dyDescent="0.25">
      <c r="A522" s="129"/>
      <c r="B522" s="129"/>
      <c r="C522" s="130"/>
      <c r="D522" s="130"/>
      <c r="E522" s="130"/>
    </row>
    <row r="523" spans="1:5" x14ac:dyDescent="0.25">
      <c r="A523" s="129"/>
      <c r="B523" s="129"/>
      <c r="C523" s="130"/>
      <c r="D523" s="130"/>
      <c r="E523" s="130"/>
    </row>
    <row r="524" spans="1:5" x14ac:dyDescent="0.25">
      <c r="A524" s="129"/>
      <c r="B524" s="129"/>
      <c r="C524" s="130"/>
      <c r="D524" s="130"/>
      <c r="E524" s="130"/>
    </row>
    <row r="525" spans="1:5" x14ac:dyDescent="0.25">
      <c r="A525" s="129"/>
      <c r="B525" s="129"/>
      <c r="C525" s="130"/>
      <c r="D525" s="130"/>
      <c r="E525" s="130"/>
    </row>
    <row r="526" spans="1:5" x14ac:dyDescent="0.25">
      <c r="A526" s="129"/>
      <c r="B526" s="129"/>
      <c r="C526" s="130"/>
      <c r="D526" s="130"/>
      <c r="E526" s="130"/>
    </row>
    <row r="527" spans="1:5" x14ac:dyDescent="0.25">
      <c r="A527" s="129"/>
      <c r="B527" s="129"/>
      <c r="C527" s="130"/>
      <c r="D527" s="130"/>
      <c r="E527" s="130"/>
    </row>
    <row r="528" spans="1:5" x14ac:dyDescent="0.25">
      <c r="A528" s="129"/>
      <c r="B528" s="129"/>
      <c r="C528" s="130"/>
      <c r="D528" s="130"/>
      <c r="E528" s="130"/>
    </row>
    <row r="529" spans="1:5" x14ac:dyDescent="0.25">
      <c r="A529" s="129"/>
      <c r="B529" s="129"/>
      <c r="C529" s="130"/>
      <c r="D529" s="130"/>
      <c r="E529" s="130"/>
    </row>
    <row r="530" spans="1:5" x14ac:dyDescent="0.25">
      <c r="A530" s="129"/>
      <c r="B530" s="129"/>
      <c r="C530" s="130"/>
      <c r="D530" s="130"/>
      <c r="E530" s="130"/>
    </row>
    <row r="531" spans="1:5" x14ac:dyDescent="0.25">
      <c r="A531" s="129"/>
      <c r="B531" s="129"/>
      <c r="C531" s="130"/>
      <c r="D531" s="130"/>
      <c r="E531" s="130"/>
    </row>
    <row r="532" spans="1:5" x14ac:dyDescent="0.25">
      <c r="A532" s="129"/>
      <c r="B532" s="129"/>
      <c r="C532" s="130"/>
      <c r="D532" s="130"/>
      <c r="E532" s="130"/>
    </row>
    <row r="533" spans="1:5" x14ac:dyDescent="0.25">
      <c r="A533" s="129"/>
      <c r="B533" s="129"/>
      <c r="C533" s="130"/>
      <c r="D533" s="130"/>
      <c r="E533" s="130"/>
    </row>
    <row r="534" spans="1:5" x14ac:dyDescent="0.25">
      <c r="A534" s="129"/>
      <c r="B534" s="129"/>
      <c r="C534" s="130"/>
      <c r="D534" s="130"/>
      <c r="E534" s="130"/>
    </row>
    <row r="535" spans="1:5" x14ac:dyDescent="0.25">
      <c r="A535" s="129"/>
      <c r="B535" s="129"/>
      <c r="C535" s="130"/>
      <c r="D535" s="130"/>
      <c r="E535" s="130"/>
    </row>
    <row r="536" spans="1:5" x14ac:dyDescent="0.25">
      <c r="A536" s="129"/>
      <c r="B536" s="129"/>
      <c r="C536" s="130"/>
      <c r="D536" s="130"/>
      <c r="E536" s="130"/>
    </row>
    <row r="537" spans="1:5" x14ac:dyDescent="0.25">
      <c r="A537" s="129"/>
      <c r="B537" s="129"/>
      <c r="C537" s="130"/>
      <c r="D537" s="130"/>
      <c r="E537" s="130"/>
    </row>
    <row r="538" spans="1:5" x14ac:dyDescent="0.25">
      <c r="A538" s="129"/>
      <c r="B538" s="129"/>
      <c r="C538" s="130"/>
      <c r="D538" s="130"/>
      <c r="E538" s="130"/>
    </row>
    <row r="539" spans="1:5" x14ac:dyDescent="0.25">
      <c r="A539" s="129"/>
      <c r="B539" s="129"/>
      <c r="C539" s="130"/>
      <c r="D539" s="130"/>
      <c r="E539" s="130"/>
    </row>
    <row r="540" spans="1:5" x14ac:dyDescent="0.25">
      <c r="A540" s="129"/>
      <c r="B540" s="129"/>
      <c r="C540" s="130"/>
      <c r="D540" s="130"/>
      <c r="E540" s="130"/>
    </row>
    <row r="541" spans="1:5" x14ac:dyDescent="0.25">
      <c r="A541" s="129"/>
      <c r="B541" s="129"/>
      <c r="C541" s="130"/>
      <c r="D541" s="130"/>
      <c r="E541" s="130"/>
    </row>
    <row r="542" spans="1:5" x14ac:dyDescent="0.25">
      <c r="A542" s="129"/>
      <c r="B542" s="129"/>
      <c r="C542" s="130"/>
      <c r="D542" s="130"/>
      <c r="E542" s="130"/>
    </row>
    <row r="543" spans="1:5" x14ac:dyDescent="0.25">
      <c r="A543" s="129"/>
      <c r="B543" s="129"/>
      <c r="C543" s="130"/>
      <c r="D543" s="130"/>
      <c r="E543" s="130"/>
    </row>
    <row r="544" spans="1:5" x14ac:dyDescent="0.25">
      <c r="A544" s="129"/>
      <c r="B544" s="129"/>
      <c r="C544" s="130"/>
      <c r="D544" s="130"/>
      <c r="E544" s="130"/>
    </row>
    <row r="545" spans="1:5" x14ac:dyDescent="0.25">
      <c r="A545" s="129"/>
      <c r="B545" s="129"/>
      <c r="C545" s="130"/>
      <c r="D545" s="130"/>
      <c r="E545" s="130"/>
    </row>
    <row r="546" spans="1:5" x14ac:dyDescent="0.25">
      <c r="A546" s="129"/>
      <c r="B546" s="129"/>
      <c r="C546" s="130"/>
      <c r="D546" s="130"/>
      <c r="E546" s="130"/>
    </row>
    <row r="547" spans="1:5" x14ac:dyDescent="0.25">
      <c r="A547" s="129"/>
      <c r="B547" s="129"/>
      <c r="C547" s="130"/>
      <c r="D547" s="130"/>
      <c r="E547" s="130"/>
    </row>
    <row r="548" spans="1:5" x14ac:dyDescent="0.25">
      <c r="A548" s="129"/>
      <c r="B548" s="129"/>
      <c r="C548" s="130"/>
      <c r="D548" s="130"/>
      <c r="E548" s="130"/>
    </row>
    <row r="549" spans="1:5" x14ac:dyDescent="0.25">
      <c r="A549" s="129"/>
      <c r="B549" s="129"/>
      <c r="C549" s="130"/>
      <c r="D549" s="130"/>
      <c r="E549" s="130"/>
    </row>
    <row r="550" spans="1:5" x14ac:dyDescent="0.25">
      <c r="A550" s="129"/>
      <c r="B550" s="129"/>
      <c r="C550" s="130"/>
      <c r="D550" s="130"/>
      <c r="E550" s="130"/>
    </row>
    <row r="551" spans="1:5" x14ac:dyDescent="0.25">
      <c r="A551" s="129"/>
      <c r="B551" s="129"/>
      <c r="C551" s="130"/>
      <c r="D551" s="130"/>
      <c r="E551" s="130"/>
    </row>
    <row r="552" spans="1:5" x14ac:dyDescent="0.25">
      <c r="A552" s="129"/>
      <c r="B552" s="129"/>
      <c r="C552" s="130"/>
      <c r="D552" s="130"/>
      <c r="E552" s="130"/>
    </row>
    <row r="553" spans="1:5" x14ac:dyDescent="0.25">
      <c r="A553" s="129"/>
      <c r="B553" s="129"/>
      <c r="C553" s="130"/>
      <c r="D553" s="130"/>
      <c r="E553" s="130"/>
    </row>
    <row r="554" spans="1:5" x14ac:dyDescent="0.25">
      <c r="A554" s="129"/>
      <c r="B554" s="129"/>
      <c r="C554" s="130"/>
      <c r="D554" s="130"/>
      <c r="E554" s="130"/>
    </row>
    <row r="555" spans="1:5" x14ac:dyDescent="0.25">
      <c r="A555" s="129"/>
      <c r="B555" s="129"/>
      <c r="C555" s="130"/>
      <c r="D555" s="130"/>
      <c r="E555" s="130"/>
    </row>
    <row r="556" spans="1:5" x14ac:dyDescent="0.25">
      <c r="A556" s="129"/>
      <c r="B556" s="129"/>
      <c r="C556" s="130"/>
      <c r="D556" s="130"/>
      <c r="E556" s="130"/>
    </row>
    <row r="557" spans="1:5" x14ac:dyDescent="0.25">
      <c r="A557" s="129"/>
      <c r="B557" s="129"/>
      <c r="C557" s="130"/>
      <c r="D557" s="130"/>
      <c r="E557" s="130"/>
    </row>
    <row r="558" spans="1:5" x14ac:dyDescent="0.25">
      <c r="A558" s="129"/>
      <c r="B558" s="129"/>
      <c r="C558" s="130"/>
      <c r="D558" s="130"/>
      <c r="E558" s="130"/>
    </row>
    <row r="559" spans="1:5" x14ac:dyDescent="0.25">
      <c r="A559" s="129"/>
      <c r="B559" s="129"/>
      <c r="C559" s="130"/>
      <c r="D559" s="130"/>
      <c r="E559" s="130"/>
    </row>
    <row r="560" spans="1:5" x14ac:dyDescent="0.25">
      <c r="A560" s="129"/>
      <c r="B560" s="129"/>
      <c r="C560" s="130"/>
      <c r="D560" s="130"/>
      <c r="E560" s="130"/>
    </row>
    <row r="561" spans="1:5" x14ac:dyDescent="0.25">
      <c r="A561" s="129"/>
      <c r="B561" s="129"/>
      <c r="C561" s="130"/>
      <c r="D561" s="130"/>
      <c r="E561" s="130"/>
    </row>
    <row r="562" spans="1:5" x14ac:dyDescent="0.25">
      <c r="A562" s="129"/>
      <c r="B562" s="129"/>
      <c r="C562" s="130"/>
      <c r="D562" s="130"/>
      <c r="E562" s="130"/>
    </row>
    <row r="563" spans="1:5" x14ac:dyDescent="0.25">
      <c r="A563" s="129"/>
      <c r="B563" s="129"/>
      <c r="C563" s="130"/>
      <c r="D563" s="130"/>
      <c r="E563" s="130"/>
    </row>
    <row r="564" spans="1:5" x14ac:dyDescent="0.25">
      <c r="A564" s="129"/>
      <c r="B564" s="129"/>
      <c r="C564" s="130"/>
      <c r="D564" s="130"/>
      <c r="E564" s="130"/>
    </row>
    <row r="565" spans="1:5" x14ac:dyDescent="0.25">
      <c r="A565" s="129"/>
      <c r="B565" s="129"/>
      <c r="C565" s="130"/>
      <c r="D565" s="130"/>
      <c r="E565" s="130"/>
    </row>
    <row r="566" spans="1:5" x14ac:dyDescent="0.25">
      <c r="A566" s="129"/>
      <c r="B566" s="129"/>
      <c r="C566" s="130"/>
      <c r="D566" s="130"/>
      <c r="E566" s="130"/>
    </row>
    <row r="567" spans="1:5" x14ac:dyDescent="0.25">
      <c r="A567" s="129"/>
      <c r="B567" s="129"/>
      <c r="C567" s="130"/>
      <c r="D567" s="130"/>
      <c r="E567" s="130"/>
    </row>
    <row r="568" spans="1:5" x14ac:dyDescent="0.25">
      <c r="A568" s="129"/>
      <c r="B568" s="129"/>
      <c r="C568" s="130"/>
      <c r="D568" s="130"/>
      <c r="E568" s="130"/>
    </row>
    <row r="569" spans="1:5" x14ac:dyDescent="0.25">
      <c r="A569" s="129"/>
      <c r="B569" s="129"/>
      <c r="C569" s="130"/>
      <c r="D569" s="130"/>
      <c r="E569" s="130"/>
    </row>
    <row r="570" spans="1:5" x14ac:dyDescent="0.25">
      <c r="A570" s="129"/>
      <c r="B570" s="129"/>
      <c r="C570" s="130"/>
      <c r="D570" s="130"/>
      <c r="E570" s="130"/>
    </row>
    <row r="571" spans="1:5" x14ac:dyDescent="0.25">
      <c r="A571" s="129"/>
      <c r="B571" s="129"/>
      <c r="C571" s="130"/>
      <c r="D571" s="130"/>
      <c r="E571" s="130"/>
    </row>
    <row r="572" spans="1:5" x14ac:dyDescent="0.25">
      <c r="A572" s="129"/>
      <c r="B572" s="129"/>
      <c r="C572" s="130"/>
      <c r="D572" s="130"/>
      <c r="E572" s="130"/>
    </row>
    <row r="573" spans="1:5" x14ac:dyDescent="0.25">
      <c r="A573" s="129"/>
      <c r="B573" s="129"/>
      <c r="C573" s="130"/>
      <c r="D573" s="130"/>
      <c r="E573" s="130"/>
    </row>
    <row r="574" spans="1:5" x14ac:dyDescent="0.25">
      <c r="A574" s="129"/>
      <c r="B574" s="129"/>
      <c r="C574" s="130"/>
      <c r="D574" s="130"/>
      <c r="E574" s="130"/>
    </row>
    <row r="575" spans="1:5" x14ac:dyDescent="0.25">
      <c r="A575" s="129"/>
      <c r="B575" s="129"/>
      <c r="C575" s="130"/>
      <c r="D575" s="130"/>
      <c r="E575" s="130"/>
    </row>
    <row r="576" spans="1:5" x14ac:dyDescent="0.25">
      <c r="A576" s="129"/>
      <c r="B576" s="129"/>
      <c r="C576" s="130"/>
      <c r="D576" s="130"/>
      <c r="E576" s="130"/>
    </row>
    <row r="577" spans="1:5" x14ac:dyDescent="0.25">
      <c r="A577" s="129"/>
      <c r="B577" s="129"/>
      <c r="C577" s="130"/>
      <c r="D577" s="130"/>
      <c r="E577" s="130"/>
    </row>
    <row r="578" spans="1:5" x14ac:dyDescent="0.25">
      <c r="A578" s="129"/>
      <c r="B578" s="129"/>
      <c r="C578" s="130"/>
      <c r="D578" s="130"/>
      <c r="E578" s="130"/>
    </row>
    <row r="579" spans="1:5" x14ac:dyDescent="0.25">
      <c r="A579" s="129"/>
      <c r="B579" s="129"/>
      <c r="C579" s="130"/>
      <c r="D579" s="130"/>
      <c r="E579" s="130"/>
    </row>
    <row r="580" spans="1:5" x14ac:dyDescent="0.25">
      <c r="A580" s="129"/>
      <c r="B580" s="129"/>
      <c r="C580" s="130"/>
      <c r="D580" s="130"/>
      <c r="E580" s="130"/>
    </row>
    <row r="581" spans="1:5" x14ac:dyDescent="0.25">
      <c r="A581" s="129"/>
      <c r="B581" s="129"/>
      <c r="C581" s="130"/>
      <c r="D581" s="130"/>
      <c r="E581" s="130"/>
    </row>
    <row r="582" spans="1:5" x14ac:dyDescent="0.25">
      <c r="A582" s="129"/>
      <c r="B582" s="129"/>
      <c r="C582" s="130"/>
      <c r="D582" s="130"/>
      <c r="E582" s="130"/>
    </row>
    <row r="583" spans="1:5" x14ac:dyDescent="0.25">
      <c r="A583" s="129"/>
      <c r="B583" s="129"/>
      <c r="C583" s="130"/>
      <c r="D583" s="130"/>
      <c r="E583" s="130"/>
    </row>
    <row r="584" spans="1:5" x14ac:dyDescent="0.25">
      <c r="A584" s="129"/>
      <c r="B584" s="129"/>
      <c r="C584" s="130"/>
      <c r="D584" s="130"/>
      <c r="E584" s="130"/>
    </row>
    <row r="585" spans="1:5" x14ac:dyDescent="0.25">
      <c r="A585" s="129"/>
      <c r="B585" s="129"/>
      <c r="C585" s="130"/>
      <c r="D585" s="130"/>
      <c r="E585" s="130"/>
    </row>
    <row r="586" spans="1:5" x14ac:dyDescent="0.25">
      <c r="A586" s="129"/>
      <c r="B586" s="129"/>
      <c r="C586" s="130"/>
      <c r="D586" s="130"/>
      <c r="E586" s="130"/>
    </row>
    <row r="587" spans="1:5" x14ac:dyDescent="0.25">
      <c r="A587" s="129"/>
      <c r="B587" s="129"/>
      <c r="C587" s="130"/>
      <c r="D587" s="130"/>
      <c r="E587" s="130"/>
    </row>
    <row r="588" spans="1:5" x14ac:dyDescent="0.25">
      <c r="A588" s="129"/>
      <c r="B588" s="129"/>
      <c r="C588" s="130"/>
      <c r="D588" s="130"/>
      <c r="E588" s="130"/>
    </row>
    <row r="589" spans="1:5" x14ac:dyDescent="0.25">
      <c r="A589" s="129"/>
      <c r="B589" s="129"/>
      <c r="C589" s="130"/>
      <c r="D589" s="130"/>
      <c r="E589" s="130"/>
    </row>
    <row r="590" spans="1:5" x14ac:dyDescent="0.25">
      <c r="A590" s="129"/>
      <c r="B590" s="129"/>
      <c r="C590" s="130"/>
      <c r="D590" s="130"/>
      <c r="E590" s="130"/>
    </row>
    <row r="591" spans="1:5" x14ac:dyDescent="0.25">
      <c r="A591" s="129"/>
      <c r="B591" s="129"/>
      <c r="C591" s="130"/>
      <c r="D591" s="130"/>
      <c r="E591" s="130"/>
    </row>
    <row r="592" spans="1:5" x14ac:dyDescent="0.25">
      <c r="A592" s="129"/>
      <c r="B592" s="129"/>
      <c r="C592" s="130"/>
      <c r="D592" s="130"/>
      <c r="E592" s="130"/>
    </row>
    <row r="593" spans="1:5" x14ac:dyDescent="0.25">
      <c r="A593" s="129"/>
      <c r="B593" s="129"/>
      <c r="C593" s="130"/>
      <c r="D593" s="130"/>
      <c r="E593" s="130"/>
    </row>
    <row r="594" spans="1:5" x14ac:dyDescent="0.25">
      <c r="A594" s="129"/>
      <c r="B594" s="129"/>
      <c r="C594" s="130"/>
      <c r="D594" s="130"/>
      <c r="E594" s="130"/>
    </row>
    <row r="595" spans="1:5" x14ac:dyDescent="0.25">
      <c r="A595" s="129"/>
      <c r="B595" s="129"/>
      <c r="C595" s="130"/>
      <c r="D595" s="130"/>
      <c r="E595" s="130"/>
    </row>
    <row r="596" spans="1:5" x14ac:dyDescent="0.25">
      <c r="A596" s="129"/>
      <c r="B596" s="129"/>
      <c r="C596" s="130"/>
      <c r="D596" s="130"/>
      <c r="E596" s="130"/>
    </row>
    <row r="597" spans="1:5" x14ac:dyDescent="0.25">
      <c r="A597" s="129"/>
      <c r="B597" s="129"/>
      <c r="C597" s="130"/>
      <c r="D597" s="130"/>
      <c r="E597" s="130"/>
    </row>
    <row r="598" spans="1:5" x14ac:dyDescent="0.25">
      <c r="A598" s="129"/>
      <c r="B598" s="129"/>
      <c r="C598" s="130"/>
      <c r="D598" s="130"/>
      <c r="E598" s="130"/>
    </row>
    <row r="599" spans="1:5" x14ac:dyDescent="0.25">
      <c r="A599" s="129"/>
      <c r="B599" s="129"/>
      <c r="C599" s="130"/>
      <c r="D599" s="130"/>
      <c r="E599" s="130"/>
    </row>
    <row r="600" spans="1:5" x14ac:dyDescent="0.25">
      <c r="A600" s="129"/>
      <c r="B600" s="129"/>
      <c r="C600" s="130"/>
      <c r="D600" s="130"/>
      <c r="E600" s="130"/>
    </row>
    <row r="601" spans="1:5" x14ac:dyDescent="0.25">
      <c r="A601" s="129"/>
      <c r="B601" s="129"/>
      <c r="C601" s="130"/>
      <c r="D601" s="130"/>
      <c r="E601" s="130"/>
    </row>
    <row r="602" spans="1:5" x14ac:dyDescent="0.25">
      <c r="A602" s="129"/>
      <c r="B602" s="129"/>
      <c r="C602" s="130"/>
      <c r="D602" s="130"/>
      <c r="E602" s="130"/>
    </row>
    <row r="603" spans="1:5" x14ac:dyDescent="0.25">
      <c r="A603" s="129"/>
      <c r="B603" s="129"/>
      <c r="C603" s="130"/>
      <c r="D603" s="130"/>
      <c r="E603" s="130"/>
    </row>
    <row r="604" spans="1:5" x14ac:dyDescent="0.25">
      <c r="A604" s="129"/>
      <c r="B604" s="129"/>
      <c r="C604" s="130"/>
      <c r="D604" s="130"/>
      <c r="E604" s="130"/>
    </row>
    <row r="605" spans="1:5" x14ac:dyDescent="0.25">
      <c r="A605" s="129"/>
      <c r="B605" s="129"/>
      <c r="C605" s="130"/>
      <c r="D605" s="130"/>
      <c r="E605" s="130"/>
    </row>
    <row r="606" spans="1:5" x14ac:dyDescent="0.25">
      <c r="A606" s="129"/>
      <c r="B606" s="129"/>
      <c r="C606" s="130"/>
      <c r="D606" s="130"/>
      <c r="E606" s="130"/>
    </row>
    <row r="607" spans="1:5" x14ac:dyDescent="0.25">
      <c r="A607" s="129"/>
      <c r="B607" s="129"/>
      <c r="C607" s="130"/>
      <c r="D607" s="130"/>
      <c r="E607" s="130"/>
    </row>
    <row r="608" spans="1:5" x14ac:dyDescent="0.25">
      <c r="A608" s="129"/>
      <c r="B608" s="129"/>
      <c r="C608" s="130"/>
      <c r="D608" s="130"/>
      <c r="E608" s="130"/>
    </row>
    <row r="609" spans="1:5" x14ac:dyDescent="0.25">
      <c r="A609" s="129"/>
      <c r="B609" s="129"/>
      <c r="C609" s="130"/>
      <c r="D609" s="130"/>
      <c r="E609" s="130"/>
    </row>
    <row r="610" spans="1:5" x14ac:dyDescent="0.25">
      <c r="A610" s="129"/>
      <c r="B610" s="129"/>
      <c r="C610" s="130"/>
      <c r="D610" s="130"/>
      <c r="E610" s="130"/>
    </row>
    <row r="611" spans="1:5" x14ac:dyDescent="0.25">
      <c r="A611" s="129"/>
      <c r="B611" s="129"/>
      <c r="C611" s="130"/>
      <c r="D611" s="130"/>
      <c r="E611" s="130"/>
    </row>
    <row r="612" spans="1:5" x14ac:dyDescent="0.25">
      <c r="A612" s="129"/>
      <c r="B612" s="129"/>
      <c r="C612" s="130"/>
      <c r="D612" s="130"/>
      <c r="E612" s="130"/>
    </row>
    <row r="613" spans="1:5" x14ac:dyDescent="0.25">
      <c r="A613" s="129"/>
      <c r="B613" s="129"/>
      <c r="C613" s="130"/>
      <c r="D613" s="130"/>
      <c r="E613" s="130"/>
    </row>
    <row r="614" spans="1:5" x14ac:dyDescent="0.25">
      <c r="A614" s="129"/>
      <c r="B614" s="129"/>
      <c r="C614" s="130"/>
      <c r="D614" s="130"/>
      <c r="E614" s="130"/>
    </row>
    <row r="615" spans="1:5" x14ac:dyDescent="0.25">
      <c r="A615" s="129"/>
      <c r="B615" s="129"/>
      <c r="C615" s="130"/>
      <c r="D615" s="130"/>
      <c r="E615" s="130"/>
    </row>
    <row r="616" spans="1:5" x14ac:dyDescent="0.25">
      <c r="A616" s="129"/>
      <c r="B616" s="129"/>
      <c r="C616" s="130"/>
      <c r="D616" s="130"/>
      <c r="E616" s="130"/>
    </row>
    <row r="617" spans="1:5" x14ac:dyDescent="0.25">
      <c r="A617" s="129"/>
      <c r="B617" s="129"/>
      <c r="C617" s="130"/>
      <c r="D617" s="130"/>
      <c r="E617" s="130"/>
    </row>
    <row r="618" spans="1:5" x14ac:dyDescent="0.25">
      <c r="A618" s="129"/>
      <c r="B618" s="129"/>
      <c r="C618" s="130"/>
      <c r="D618" s="130"/>
      <c r="E618" s="130"/>
    </row>
    <row r="619" spans="1:5" x14ac:dyDescent="0.25">
      <c r="A619" s="129"/>
      <c r="B619" s="129"/>
      <c r="C619" s="130"/>
      <c r="D619" s="130"/>
      <c r="E619" s="130"/>
    </row>
    <row r="620" spans="1:5" x14ac:dyDescent="0.25">
      <c r="A620" s="129"/>
      <c r="B620" s="129"/>
      <c r="C620" s="130"/>
      <c r="D620" s="130"/>
      <c r="E620" s="130"/>
    </row>
    <row r="621" spans="1:5" x14ac:dyDescent="0.25">
      <c r="A621" s="129"/>
      <c r="B621" s="129"/>
      <c r="C621" s="130"/>
      <c r="D621" s="130"/>
      <c r="E621" s="130"/>
    </row>
    <row r="622" spans="1:5" x14ac:dyDescent="0.25">
      <c r="A622" s="129"/>
      <c r="B622" s="129"/>
      <c r="C622" s="130"/>
      <c r="D622" s="130"/>
      <c r="E622" s="130"/>
    </row>
    <row r="623" spans="1:5" x14ac:dyDescent="0.25">
      <c r="A623" s="129"/>
      <c r="B623" s="129"/>
      <c r="C623" s="130"/>
      <c r="D623" s="130"/>
      <c r="E623" s="130"/>
    </row>
    <row r="624" spans="1:5" x14ac:dyDescent="0.25">
      <c r="A624" s="129"/>
      <c r="B624" s="129"/>
      <c r="C624" s="130"/>
      <c r="D624" s="130"/>
      <c r="E624" s="130"/>
    </row>
    <row r="625" spans="1:5" x14ac:dyDescent="0.25">
      <c r="A625" s="129"/>
      <c r="B625" s="129"/>
      <c r="C625" s="130"/>
      <c r="D625" s="130"/>
      <c r="E625" s="130"/>
    </row>
    <row r="626" spans="1:5" x14ac:dyDescent="0.25">
      <c r="A626" s="129"/>
      <c r="B626" s="129"/>
      <c r="C626" s="130"/>
      <c r="D626" s="130"/>
      <c r="E626" s="130"/>
    </row>
    <row r="627" spans="1:5" x14ac:dyDescent="0.25">
      <c r="A627" s="129"/>
      <c r="B627" s="129"/>
      <c r="C627" s="130"/>
      <c r="D627" s="130"/>
      <c r="E627" s="130"/>
    </row>
    <row r="628" spans="1:5" x14ac:dyDescent="0.25">
      <c r="A628" s="129"/>
      <c r="B628" s="129"/>
      <c r="C628" s="130"/>
      <c r="D628" s="130"/>
      <c r="E628" s="130"/>
    </row>
    <row r="629" spans="1:5" x14ac:dyDescent="0.25">
      <c r="A629" s="129"/>
      <c r="B629" s="129"/>
      <c r="C629" s="130"/>
      <c r="D629" s="130"/>
      <c r="E629" s="130"/>
    </row>
    <row r="630" spans="1:5" x14ac:dyDescent="0.25">
      <c r="A630" s="129"/>
      <c r="B630" s="129"/>
      <c r="C630" s="130"/>
      <c r="D630" s="130"/>
      <c r="E630" s="130"/>
    </row>
    <row r="631" spans="1:5" x14ac:dyDescent="0.25">
      <c r="A631" s="129"/>
      <c r="B631" s="129"/>
      <c r="C631" s="130"/>
      <c r="D631" s="130"/>
      <c r="E631" s="130"/>
    </row>
    <row r="632" spans="1:5" x14ac:dyDescent="0.25">
      <c r="A632" s="129"/>
      <c r="B632" s="129"/>
      <c r="C632" s="130"/>
      <c r="D632" s="130"/>
      <c r="E632" s="130"/>
    </row>
    <row r="633" spans="1:5" x14ac:dyDescent="0.25">
      <c r="A633" s="129"/>
      <c r="B633" s="129"/>
      <c r="C633" s="130"/>
      <c r="D633" s="130"/>
      <c r="E633" s="130"/>
    </row>
    <row r="634" spans="1:5" x14ac:dyDescent="0.25">
      <c r="A634" s="129"/>
      <c r="B634" s="129"/>
      <c r="C634" s="130"/>
      <c r="D634" s="130"/>
      <c r="E634" s="130"/>
    </row>
    <row r="635" spans="1:5" x14ac:dyDescent="0.25">
      <c r="A635" s="129"/>
      <c r="B635" s="129"/>
      <c r="C635" s="130"/>
      <c r="D635" s="130"/>
      <c r="E635" s="130"/>
    </row>
    <row r="636" spans="1:5" x14ac:dyDescent="0.25">
      <c r="A636" s="129"/>
      <c r="B636" s="129"/>
      <c r="C636" s="130"/>
      <c r="D636" s="130"/>
      <c r="E636" s="130"/>
    </row>
    <row r="637" spans="1:5" x14ac:dyDescent="0.25">
      <c r="A637" s="129"/>
      <c r="B637" s="129"/>
      <c r="C637" s="130"/>
      <c r="D637" s="130"/>
      <c r="E637" s="130"/>
    </row>
    <row r="638" spans="1:5" x14ac:dyDescent="0.25">
      <c r="A638" s="129"/>
      <c r="B638" s="129"/>
      <c r="C638" s="130"/>
      <c r="D638" s="130"/>
      <c r="E638" s="130"/>
    </row>
    <row r="639" spans="1:5" x14ac:dyDescent="0.25">
      <c r="A639" s="129"/>
      <c r="B639" s="129"/>
      <c r="C639" s="130"/>
      <c r="D639" s="130"/>
      <c r="E639" s="130"/>
    </row>
    <row r="640" spans="1:5" x14ac:dyDescent="0.25">
      <c r="A640" s="129"/>
      <c r="B640" s="129"/>
      <c r="C640" s="130"/>
      <c r="D640" s="130"/>
      <c r="E640" s="130"/>
    </row>
    <row r="641" spans="1:5" x14ac:dyDescent="0.25">
      <c r="A641" s="129"/>
      <c r="B641" s="129"/>
      <c r="C641" s="130"/>
      <c r="D641" s="130"/>
      <c r="E641" s="130"/>
    </row>
    <row r="642" spans="1:5" x14ac:dyDescent="0.25">
      <c r="A642" s="129"/>
      <c r="B642" s="129"/>
      <c r="C642" s="130"/>
      <c r="D642" s="130"/>
      <c r="E642" s="130"/>
    </row>
    <row r="643" spans="1:5" x14ac:dyDescent="0.25">
      <c r="A643" s="129"/>
      <c r="B643" s="129"/>
      <c r="C643" s="130"/>
      <c r="D643" s="130"/>
      <c r="E643" s="130"/>
    </row>
    <row r="644" spans="1:5" x14ac:dyDescent="0.25">
      <c r="A644" s="129"/>
      <c r="B644" s="129"/>
      <c r="C644" s="130"/>
      <c r="D644" s="130"/>
      <c r="E644" s="130"/>
    </row>
    <row r="645" spans="1:5" x14ac:dyDescent="0.25">
      <c r="A645" s="129"/>
      <c r="B645" s="129"/>
      <c r="C645" s="130"/>
      <c r="D645" s="130"/>
      <c r="E645" s="130"/>
    </row>
    <row r="646" spans="1:5" x14ac:dyDescent="0.25">
      <c r="A646" s="129"/>
      <c r="B646" s="129"/>
      <c r="C646" s="130"/>
      <c r="D646" s="130"/>
      <c r="E646" s="130"/>
    </row>
    <row r="647" spans="1:5" x14ac:dyDescent="0.25">
      <c r="A647" s="129"/>
      <c r="B647" s="129"/>
      <c r="C647" s="130"/>
      <c r="D647" s="130"/>
      <c r="E647" s="130"/>
    </row>
    <row r="648" spans="1:5" x14ac:dyDescent="0.25">
      <c r="A648" s="129"/>
      <c r="B648" s="129"/>
      <c r="C648" s="130"/>
      <c r="D648" s="130"/>
      <c r="E648" s="130"/>
    </row>
    <row r="649" spans="1:5" x14ac:dyDescent="0.25">
      <c r="A649" s="129"/>
      <c r="B649" s="129"/>
      <c r="C649" s="130"/>
      <c r="D649" s="130"/>
      <c r="E649" s="130"/>
    </row>
    <row r="650" spans="1:5" x14ac:dyDescent="0.25">
      <c r="A650" s="129"/>
      <c r="B650" s="129"/>
      <c r="C650" s="130"/>
      <c r="D650" s="130"/>
      <c r="E650" s="130"/>
    </row>
    <row r="651" spans="1:5" x14ac:dyDescent="0.25">
      <c r="A651" s="129"/>
      <c r="B651" s="129"/>
      <c r="C651" s="130"/>
      <c r="D651" s="130"/>
      <c r="E651" s="130"/>
    </row>
    <row r="652" spans="1:5" x14ac:dyDescent="0.25">
      <c r="A652" s="129"/>
      <c r="B652" s="129"/>
      <c r="C652" s="130"/>
      <c r="D652" s="130"/>
      <c r="E652" s="130"/>
    </row>
    <row r="653" spans="1:5" x14ac:dyDescent="0.25">
      <c r="A653" s="129"/>
      <c r="B653" s="129"/>
      <c r="C653" s="130"/>
      <c r="D653" s="130"/>
      <c r="E653" s="130"/>
    </row>
    <row r="654" spans="1:5" x14ac:dyDescent="0.25">
      <c r="A654" s="129"/>
      <c r="B654" s="129"/>
      <c r="C654" s="130"/>
      <c r="D654" s="130"/>
      <c r="E654" s="130"/>
    </row>
    <row r="655" spans="1:5" x14ac:dyDescent="0.25">
      <c r="A655" s="129"/>
      <c r="B655" s="129"/>
      <c r="C655" s="130"/>
      <c r="D655" s="130"/>
      <c r="E655" s="130"/>
    </row>
    <row r="656" spans="1:5" x14ac:dyDescent="0.25">
      <c r="A656" s="129"/>
      <c r="B656" s="129"/>
      <c r="C656" s="130"/>
      <c r="D656" s="130"/>
      <c r="E656" s="130"/>
    </row>
    <row r="657" spans="1:5" x14ac:dyDescent="0.25">
      <c r="A657" s="129"/>
      <c r="B657" s="129"/>
      <c r="C657" s="130"/>
      <c r="D657" s="130"/>
      <c r="E657" s="130"/>
    </row>
    <row r="658" spans="1:5" x14ac:dyDescent="0.25">
      <c r="A658" s="129"/>
      <c r="B658" s="129"/>
      <c r="C658" s="130"/>
      <c r="D658" s="130"/>
      <c r="E658" s="130"/>
    </row>
    <row r="659" spans="1:5" x14ac:dyDescent="0.25">
      <c r="A659" s="129"/>
      <c r="B659" s="129"/>
      <c r="C659" s="130"/>
      <c r="D659" s="130"/>
      <c r="E659" s="130"/>
    </row>
    <row r="660" spans="1:5" x14ac:dyDescent="0.25">
      <c r="A660" s="129"/>
      <c r="B660" s="129"/>
      <c r="C660" s="130"/>
      <c r="D660" s="130"/>
      <c r="E660" s="130"/>
    </row>
    <row r="661" spans="1:5" x14ac:dyDescent="0.25">
      <c r="A661" s="129"/>
      <c r="B661" s="129"/>
      <c r="C661" s="130"/>
      <c r="D661" s="130"/>
      <c r="E661" s="130"/>
    </row>
    <row r="662" spans="1:5" x14ac:dyDescent="0.25">
      <c r="A662" s="129"/>
      <c r="B662" s="129"/>
      <c r="C662" s="130"/>
      <c r="D662" s="130"/>
      <c r="E662" s="130"/>
    </row>
    <row r="663" spans="1:5" x14ac:dyDescent="0.25">
      <c r="A663" s="129"/>
      <c r="B663" s="129"/>
      <c r="C663" s="130"/>
      <c r="D663" s="130"/>
      <c r="E663" s="130"/>
    </row>
    <row r="664" spans="1:5" x14ac:dyDescent="0.25">
      <c r="A664" s="129"/>
      <c r="B664" s="129"/>
      <c r="C664" s="130"/>
      <c r="D664" s="130"/>
      <c r="E664" s="130"/>
    </row>
    <row r="665" spans="1:5" x14ac:dyDescent="0.25">
      <c r="A665" s="129"/>
      <c r="B665" s="129"/>
      <c r="C665" s="130"/>
      <c r="D665" s="130"/>
      <c r="E665" s="130"/>
    </row>
    <row r="666" spans="1:5" x14ac:dyDescent="0.25">
      <c r="A666" s="129"/>
      <c r="B666" s="129"/>
      <c r="C666" s="130"/>
      <c r="D666" s="130"/>
      <c r="E666" s="130"/>
    </row>
    <row r="667" spans="1:5" x14ac:dyDescent="0.25">
      <c r="A667" s="129"/>
      <c r="B667" s="129"/>
      <c r="C667" s="130"/>
      <c r="D667" s="130"/>
      <c r="E667" s="130"/>
    </row>
    <row r="668" spans="1:5" x14ac:dyDescent="0.25">
      <c r="A668" s="129"/>
      <c r="B668" s="129"/>
      <c r="C668" s="130"/>
      <c r="D668" s="130"/>
      <c r="E668" s="130"/>
    </row>
    <row r="669" spans="1:5" x14ac:dyDescent="0.25">
      <c r="A669" s="129"/>
      <c r="B669" s="129"/>
      <c r="C669" s="130"/>
      <c r="D669" s="130"/>
      <c r="E669" s="130"/>
    </row>
    <row r="670" spans="1:5" x14ac:dyDescent="0.25">
      <c r="A670" s="129"/>
      <c r="B670" s="129"/>
      <c r="C670" s="130"/>
      <c r="D670" s="130"/>
      <c r="E670" s="130"/>
    </row>
    <row r="671" spans="1:5" x14ac:dyDescent="0.25">
      <c r="A671" s="129"/>
      <c r="B671" s="129"/>
      <c r="C671" s="130"/>
      <c r="D671" s="130"/>
      <c r="E671" s="130"/>
    </row>
    <row r="672" spans="1:5" x14ac:dyDescent="0.25">
      <c r="A672" s="129"/>
      <c r="B672" s="129"/>
      <c r="C672" s="130"/>
      <c r="D672" s="130"/>
      <c r="E672" s="130"/>
    </row>
    <row r="673" spans="1:5" x14ac:dyDescent="0.25">
      <c r="A673" s="129"/>
      <c r="B673" s="129"/>
      <c r="C673" s="130"/>
      <c r="D673" s="130"/>
      <c r="E673" s="130"/>
    </row>
    <row r="674" spans="1:5" x14ac:dyDescent="0.25">
      <c r="A674" s="129"/>
      <c r="B674" s="129"/>
      <c r="C674" s="130"/>
      <c r="D674" s="130"/>
      <c r="E674" s="130"/>
    </row>
    <row r="675" spans="1:5" x14ac:dyDescent="0.25">
      <c r="A675" s="129"/>
      <c r="B675" s="129"/>
      <c r="C675" s="130"/>
      <c r="D675" s="130"/>
      <c r="E675" s="130"/>
    </row>
    <row r="676" spans="1:5" x14ac:dyDescent="0.25">
      <c r="A676" s="129"/>
      <c r="B676" s="129"/>
      <c r="C676" s="130"/>
      <c r="D676" s="130"/>
      <c r="E676" s="130"/>
    </row>
    <row r="677" spans="1:5" x14ac:dyDescent="0.25">
      <c r="A677" s="129"/>
      <c r="B677" s="129"/>
      <c r="C677" s="130"/>
      <c r="D677" s="130"/>
      <c r="E677" s="130"/>
    </row>
    <row r="678" spans="1:5" x14ac:dyDescent="0.25">
      <c r="A678" s="129"/>
      <c r="B678" s="129"/>
      <c r="C678" s="130"/>
      <c r="D678" s="130"/>
      <c r="E678" s="130"/>
    </row>
    <row r="679" spans="1:5" x14ac:dyDescent="0.25">
      <c r="A679" s="129"/>
      <c r="B679" s="129"/>
      <c r="C679" s="130"/>
      <c r="D679" s="130"/>
      <c r="E679" s="130"/>
    </row>
    <row r="680" spans="1:5" x14ac:dyDescent="0.25">
      <c r="A680" s="129"/>
      <c r="B680" s="129"/>
      <c r="C680" s="130"/>
      <c r="D680" s="130"/>
      <c r="E680" s="130"/>
    </row>
    <row r="681" spans="1:5" x14ac:dyDescent="0.25">
      <c r="A681" s="129"/>
      <c r="B681" s="129"/>
      <c r="C681" s="130"/>
      <c r="D681" s="130"/>
      <c r="E681" s="130"/>
    </row>
    <row r="682" spans="1:5" x14ac:dyDescent="0.25">
      <c r="A682" s="129"/>
      <c r="B682" s="129"/>
      <c r="C682" s="130"/>
      <c r="D682" s="130"/>
      <c r="E682" s="130"/>
    </row>
    <row r="683" spans="1:5" x14ac:dyDescent="0.25">
      <c r="A683" s="129"/>
      <c r="B683" s="129"/>
      <c r="C683" s="130"/>
      <c r="D683" s="130"/>
      <c r="E683" s="130"/>
    </row>
    <row r="684" spans="1:5" x14ac:dyDescent="0.25">
      <c r="A684" s="129"/>
      <c r="B684" s="129"/>
      <c r="C684" s="130"/>
      <c r="D684" s="130"/>
      <c r="E684" s="130"/>
    </row>
    <row r="685" spans="1:5" x14ac:dyDescent="0.25">
      <c r="A685" s="129"/>
      <c r="B685" s="129"/>
      <c r="C685" s="130"/>
      <c r="D685" s="130"/>
      <c r="E685" s="130"/>
    </row>
    <row r="686" spans="1:5" x14ac:dyDescent="0.25">
      <c r="A686" s="129"/>
      <c r="B686" s="129"/>
      <c r="C686" s="130"/>
      <c r="D686" s="130"/>
      <c r="E686" s="130"/>
    </row>
    <row r="687" spans="1:5" x14ac:dyDescent="0.25">
      <c r="A687" s="129"/>
      <c r="B687" s="129"/>
      <c r="C687" s="130"/>
      <c r="D687" s="130"/>
      <c r="E687" s="130"/>
    </row>
    <row r="688" spans="1:5" x14ac:dyDescent="0.25">
      <c r="A688" s="129"/>
      <c r="B688" s="129"/>
      <c r="C688" s="130"/>
      <c r="D688" s="130"/>
      <c r="E688" s="130"/>
    </row>
    <row r="689" spans="1:5" x14ac:dyDescent="0.25">
      <c r="A689" s="129"/>
      <c r="B689" s="129"/>
      <c r="C689" s="130"/>
      <c r="D689" s="130"/>
      <c r="E689" s="130"/>
    </row>
    <row r="690" spans="1:5" x14ac:dyDescent="0.25">
      <c r="A690" s="129"/>
      <c r="B690" s="129"/>
      <c r="C690" s="130"/>
      <c r="D690" s="130"/>
      <c r="E690" s="130"/>
    </row>
    <row r="691" spans="1:5" x14ac:dyDescent="0.25">
      <c r="A691" s="129"/>
      <c r="B691" s="129"/>
      <c r="C691" s="130"/>
      <c r="D691" s="130"/>
      <c r="E691" s="130"/>
    </row>
    <row r="692" spans="1:5" x14ac:dyDescent="0.25">
      <c r="A692" s="129"/>
      <c r="B692" s="129"/>
      <c r="C692" s="130"/>
      <c r="D692" s="130"/>
      <c r="E692" s="130"/>
    </row>
    <row r="693" spans="1:5" x14ac:dyDescent="0.25">
      <c r="A693" s="129"/>
      <c r="B693" s="129"/>
      <c r="C693" s="130"/>
      <c r="D693" s="130"/>
      <c r="E693" s="130"/>
    </row>
    <row r="694" spans="1:5" x14ac:dyDescent="0.25">
      <c r="A694" s="129"/>
      <c r="B694" s="129"/>
      <c r="C694" s="130"/>
      <c r="D694" s="130"/>
      <c r="E694" s="130"/>
    </row>
    <row r="695" spans="1:5" x14ac:dyDescent="0.25">
      <c r="A695" s="129"/>
      <c r="B695" s="129"/>
      <c r="C695" s="130"/>
      <c r="D695" s="130"/>
      <c r="E695" s="130"/>
    </row>
    <row r="696" spans="1:5" x14ac:dyDescent="0.25">
      <c r="A696" s="129"/>
      <c r="B696" s="129"/>
      <c r="C696" s="130"/>
      <c r="D696" s="130"/>
      <c r="E696" s="130"/>
    </row>
    <row r="697" spans="1:5" x14ac:dyDescent="0.25">
      <c r="A697" s="129"/>
      <c r="B697" s="129"/>
      <c r="C697" s="130"/>
      <c r="D697" s="130"/>
      <c r="E697" s="130"/>
    </row>
    <row r="698" spans="1:5" x14ac:dyDescent="0.25">
      <c r="A698" s="129"/>
      <c r="B698" s="129"/>
      <c r="C698" s="130"/>
      <c r="D698" s="130"/>
      <c r="E698" s="130"/>
    </row>
    <row r="699" spans="1:5" x14ac:dyDescent="0.25">
      <c r="A699" s="129"/>
      <c r="B699" s="129"/>
      <c r="C699" s="130"/>
      <c r="D699" s="130"/>
      <c r="E699" s="130"/>
    </row>
    <row r="700" spans="1:5" x14ac:dyDescent="0.25">
      <c r="A700" s="129"/>
      <c r="B700" s="129"/>
      <c r="C700" s="130"/>
      <c r="D700" s="130"/>
      <c r="E700" s="130"/>
    </row>
    <row r="701" spans="1:5" x14ac:dyDescent="0.25">
      <c r="A701" s="129"/>
      <c r="B701" s="129"/>
      <c r="C701" s="130"/>
      <c r="D701" s="130"/>
      <c r="E701" s="130"/>
    </row>
    <row r="702" spans="1:5" x14ac:dyDescent="0.25">
      <c r="A702" s="129"/>
      <c r="B702" s="129"/>
      <c r="C702" s="130"/>
      <c r="D702" s="130"/>
      <c r="E702" s="130"/>
    </row>
    <row r="703" spans="1:5" x14ac:dyDescent="0.25">
      <c r="A703" s="129"/>
      <c r="B703" s="129"/>
      <c r="C703" s="130"/>
      <c r="D703" s="130"/>
      <c r="E703" s="130"/>
    </row>
    <row r="704" spans="1:5" x14ac:dyDescent="0.25">
      <c r="A704" s="129"/>
      <c r="B704" s="129"/>
      <c r="C704" s="130"/>
      <c r="D704" s="130"/>
      <c r="E704" s="130"/>
    </row>
    <row r="705" spans="1:5" x14ac:dyDescent="0.25">
      <c r="A705" s="129"/>
      <c r="B705" s="129"/>
      <c r="C705" s="130"/>
      <c r="D705" s="130"/>
      <c r="E705" s="130"/>
    </row>
    <row r="706" spans="1:5" x14ac:dyDescent="0.25">
      <c r="A706" s="129"/>
      <c r="B706" s="129"/>
      <c r="C706" s="130"/>
      <c r="D706" s="130"/>
      <c r="E706" s="130"/>
    </row>
    <row r="707" spans="1:5" x14ac:dyDescent="0.25">
      <c r="A707" s="129"/>
      <c r="B707" s="129"/>
      <c r="C707" s="130"/>
      <c r="D707" s="130"/>
      <c r="E707" s="130"/>
    </row>
    <row r="708" spans="1:5" x14ac:dyDescent="0.25">
      <c r="A708" s="129"/>
      <c r="B708" s="129"/>
      <c r="C708" s="130"/>
      <c r="D708" s="130"/>
      <c r="E708" s="130"/>
    </row>
    <row r="709" spans="1:5" x14ac:dyDescent="0.25">
      <c r="A709" s="129"/>
      <c r="B709" s="129"/>
      <c r="C709" s="130"/>
      <c r="D709" s="130"/>
      <c r="E709" s="130"/>
    </row>
    <row r="710" spans="1:5" x14ac:dyDescent="0.25">
      <c r="A710" s="129"/>
      <c r="B710" s="129"/>
      <c r="C710" s="130"/>
      <c r="D710" s="130"/>
      <c r="E710" s="130"/>
    </row>
    <row r="711" spans="1:5" x14ac:dyDescent="0.25">
      <c r="A711" s="129"/>
      <c r="B711" s="129"/>
      <c r="C711" s="130"/>
      <c r="D711" s="130"/>
      <c r="E711" s="130"/>
    </row>
    <row r="712" spans="1:5" x14ac:dyDescent="0.25">
      <c r="A712" s="129"/>
      <c r="B712" s="129"/>
      <c r="C712" s="130"/>
      <c r="D712" s="130"/>
      <c r="E712" s="130"/>
    </row>
    <row r="713" spans="1:5" x14ac:dyDescent="0.25">
      <c r="A713" s="129"/>
      <c r="B713" s="129"/>
      <c r="C713" s="130"/>
      <c r="D713" s="130"/>
      <c r="E713" s="130"/>
    </row>
    <row r="714" spans="1:5" x14ac:dyDescent="0.25">
      <c r="A714" s="129"/>
      <c r="B714" s="129"/>
      <c r="C714" s="130"/>
      <c r="D714" s="130"/>
      <c r="E714" s="130"/>
    </row>
    <row r="715" spans="1:5" x14ac:dyDescent="0.25">
      <c r="A715" s="129"/>
      <c r="B715" s="129"/>
      <c r="C715" s="130"/>
      <c r="D715" s="130"/>
      <c r="E715" s="130"/>
    </row>
    <row r="716" spans="1:5" x14ac:dyDescent="0.25">
      <c r="A716" s="129"/>
      <c r="B716" s="129"/>
      <c r="C716" s="130"/>
      <c r="D716" s="130"/>
      <c r="E716" s="130"/>
    </row>
    <row r="717" spans="1:5" x14ac:dyDescent="0.25">
      <c r="A717" s="129"/>
      <c r="B717" s="129"/>
      <c r="C717" s="130"/>
      <c r="D717" s="130"/>
      <c r="E717" s="130"/>
    </row>
    <row r="718" spans="1:5" x14ac:dyDescent="0.25">
      <c r="A718" s="129"/>
      <c r="B718" s="129"/>
      <c r="C718" s="130"/>
      <c r="D718" s="130"/>
      <c r="E718" s="130"/>
    </row>
    <row r="719" spans="1:5" x14ac:dyDescent="0.25">
      <c r="A719" s="129"/>
      <c r="B719" s="129"/>
      <c r="C719" s="130"/>
      <c r="D719" s="130"/>
      <c r="E719" s="130"/>
    </row>
    <row r="720" spans="1:5" x14ac:dyDescent="0.25">
      <c r="A720" s="129"/>
      <c r="B720" s="129"/>
      <c r="C720" s="130"/>
      <c r="D720" s="130"/>
      <c r="E720" s="130"/>
    </row>
    <row r="721" spans="1:5" x14ac:dyDescent="0.25">
      <c r="A721" s="129"/>
      <c r="B721" s="129"/>
      <c r="C721" s="130"/>
      <c r="D721" s="130"/>
      <c r="E721" s="130"/>
    </row>
    <row r="722" spans="1:5" x14ac:dyDescent="0.25">
      <c r="A722" s="129"/>
      <c r="B722" s="129"/>
      <c r="C722" s="130"/>
      <c r="D722" s="130"/>
      <c r="E722" s="130"/>
    </row>
    <row r="723" spans="1:5" x14ac:dyDescent="0.25">
      <c r="A723" s="129"/>
      <c r="B723" s="129"/>
      <c r="C723" s="130"/>
      <c r="D723" s="130"/>
      <c r="E723" s="130"/>
    </row>
    <row r="724" spans="1:5" x14ac:dyDescent="0.25">
      <c r="A724" s="129"/>
      <c r="B724" s="129"/>
      <c r="C724" s="130"/>
      <c r="D724" s="130"/>
      <c r="E724" s="130"/>
    </row>
    <row r="725" spans="1:5" x14ac:dyDescent="0.25">
      <c r="A725" s="129"/>
      <c r="B725" s="129"/>
      <c r="C725" s="130"/>
      <c r="D725" s="130"/>
      <c r="E725" s="130"/>
    </row>
    <row r="726" spans="1:5" x14ac:dyDescent="0.25">
      <c r="A726" s="129"/>
      <c r="B726" s="129"/>
      <c r="C726" s="130"/>
      <c r="D726" s="130"/>
      <c r="E726" s="130"/>
    </row>
    <row r="727" spans="1:5" x14ac:dyDescent="0.25">
      <c r="A727" s="129"/>
      <c r="B727" s="129"/>
      <c r="C727" s="130"/>
      <c r="D727" s="130"/>
      <c r="E727" s="130"/>
    </row>
    <row r="728" spans="1:5" x14ac:dyDescent="0.25">
      <c r="A728" s="129"/>
      <c r="B728" s="129"/>
      <c r="C728" s="130"/>
      <c r="D728" s="130"/>
      <c r="E728" s="130"/>
    </row>
    <row r="729" spans="1:5" x14ac:dyDescent="0.25">
      <c r="A729" s="129"/>
      <c r="B729" s="129"/>
      <c r="C729" s="130"/>
      <c r="D729" s="130"/>
      <c r="E729" s="130"/>
    </row>
    <row r="730" spans="1:5" x14ac:dyDescent="0.25">
      <c r="A730" s="129"/>
      <c r="B730" s="129"/>
      <c r="C730" s="130"/>
      <c r="D730" s="130"/>
      <c r="E730" s="130"/>
    </row>
    <row r="731" spans="1:5" x14ac:dyDescent="0.25">
      <c r="A731" s="129"/>
      <c r="B731" s="129"/>
      <c r="C731" s="130"/>
      <c r="D731" s="130"/>
      <c r="E731" s="130"/>
    </row>
    <row r="732" spans="1:5" x14ac:dyDescent="0.25">
      <c r="A732" s="129"/>
      <c r="B732" s="129"/>
      <c r="C732" s="130"/>
      <c r="D732" s="130"/>
      <c r="E732" s="130"/>
    </row>
    <row r="733" spans="1:5" x14ac:dyDescent="0.25">
      <c r="A733" s="129"/>
      <c r="B733" s="129"/>
      <c r="C733" s="130"/>
      <c r="D733" s="130"/>
      <c r="E733" s="130"/>
    </row>
    <row r="734" spans="1:5" x14ac:dyDescent="0.25">
      <c r="A734" s="129"/>
      <c r="B734" s="129"/>
      <c r="C734" s="130"/>
      <c r="D734" s="130"/>
      <c r="E734" s="130"/>
    </row>
    <row r="735" spans="1:5" x14ac:dyDescent="0.25">
      <c r="A735" s="129"/>
      <c r="B735" s="129"/>
      <c r="C735" s="130"/>
      <c r="D735" s="130"/>
      <c r="E735" s="130"/>
    </row>
    <row r="736" spans="1:5" x14ac:dyDescent="0.25">
      <c r="A736" s="129"/>
      <c r="B736" s="129"/>
      <c r="C736" s="130"/>
      <c r="D736" s="130"/>
      <c r="E736" s="130"/>
    </row>
    <row r="737" spans="1:5" x14ac:dyDescent="0.25">
      <c r="A737" s="129"/>
      <c r="B737" s="129"/>
      <c r="C737" s="130"/>
      <c r="D737" s="130"/>
      <c r="E737" s="130"/>
    </row>
    <row r="738" spans="1:5" x14ac:dyDescent="0.25">
      <c r="A738" s="129"/>
      <c r="B738" s="129"/>
      <c r="C738" s="130"/>
      <c r="D738" s="130"/>
      <c r="E738" s="130"/>
    </row>
    <row r="739" spans="1:5" x14ac:dyDescent="0.25">
      <c r="A739" s="129"/>
      <c r="B739" s="129"/>
      <c r="C739" s="130"/>
      <c r="D739" s="130"/>
      <c r="E739" s="130"/>
    </row>
    <row r="740" spans="1:5" x14ac:dyDescent="0.25">
      <c r="A740" s="129"/>
      <c r="B740" s="129"/>
      <c r="C740" s="130"/>
      <c r="D740" s="130"/>
      <c r="E740" s="130"/>
    </row>
    <row r="741" spans="1:5" x14ac:dyDescent="0.25">
      <c r="A741" s="129"/>
      <c r="B741" s="129"/>
      <c r="C741" s="130"/>
      <c r="D741" s="130"/>
      <c r="E741" s="130"/>
    </row>
    <row r="742" spans="1:5" x14ac:dyDescent="0.25">
      <c r="A742" s="129"/>
      <c r="B742" s="129"/>
      <c r="C742" s="130"/>
      <c r="D742" s="130"/>
      <c r="E742" s="130"/>
    </row>
    <row r="743" spans="1:5" x14ac:dyDescent="0.25">
      <c r="A743" s="129"/>
      <c r="B743" s="129"/>
      <c r="C743" s="130"/>
      <c r="D743" s="130"/>
      <c r="E743" s="130"/>
    </row>
    <row r="744" spans="1:5" x14ac:dyDescent="0.25">
      <c r="A744" s="129"/>
      <c r="B744" s="129"/>
      <c r="C744" s="130"/>
      <c r="D744" s="130"/>
      <c r="E744" s="130"/>
    </row>
    <row r="745" spans="1:5" x14ac:dyDescent="0.25">
      <c r="A745" s="129"/>
      <c r="B745" s="129"/>
      <c r="C745" s="130"/>
      <c r="D745" s="130"/>
      <c r="E745" s="130"/>
    </row>
    <row r="746" spans="1:5" x14ac:dyDescent="0.25">
      <c r="A746" s="129"/>
      <c r="B746" s="129"/>
      <c r="C746" s="130"/>
      <c r="D746" s="130"/>
      <c r="E746" s="130"/>
    </row>
    <row r="747" spans="1:5" x14ac:dyDescent="0.25">
      <c r="A747" s="129"/>
      <c r="B747" s="129"/>
      <c r="C747" s="130"/>
      <c r="D747" s="130"/>
      <c r="E747" s="130"/>
    </row>
    <row r="748" spans="1:5" x14ac:dyDescent="0.25">
      <c r="A748" s="129"/>
      <c r="B748" s="129"/>
      <c r="C748" s="130"/>
      <c r="D748" s="130"/>
      <c r="E748" s="130"/>
    </row>
    <row r="749" spans="1:5" x14ac:dyDescent="0.25">
      <c r="A749" s="129"/>
      <c r="B749" s="129"/>
      <c r="C749" s="130"/>
      <c r="D749" s="130"/>
      <c r="E749" s="130"/>
    </row>
    <row r="750" spans="1:5" x14ac:dyDescent="0.25">
      <c r="A750" s="129"/>
      <c r="B750" s="129"/>
      <c r="C750" s="130"/>
      <c r="D750" s="130"/>
      <c r="E750" s="130"/>
    </row>
    <row r="751" spans="1:5" x14ac:dyDescent="0.25">
      <c r="A751" s="129"/>
      <c r="B751" s="129"/>
      <c r="C751" s="130"/>
      <c r="D751" s="130"/>
      <c r="E751" s="130"/>
    </row>
    <row r="752" spans="1:5" x14ac:dyDescent="0.25">
      <c r="A752" s="129"/>
      <c r="B752" s="129"/>
      <c r="C752" s="130"/>
      <c r="D752" s="130"/>
      <c r="E752" s="130"/>
    </row>
    <row r="753" spans="1:5" x14ac:dyDescent="0.25">
      <c r="A753" s="129"/>
      <c r="B753" s="129"/>
      <c r="C753" s="130"/>
      <c r="D753" s="130"/>
      <c r="E753" s="130"/>
    </row>
    <row r="754" spans="1:5" x14ac:dyDescent="0.25">
      <c r="A754" s="129"/>
      <c r="B754" s="129"/>
      <c r="C754" s="130"/>
      <c r="D754" s="130"/>
      <c r="E754" s="130"/>
    </row>
    <row r="755" spans="1:5" x14ac:dyDescent="0.25">
      <c r="A755" s="129"/>
      <c r="B755" s="129"/>
      <c r="C755" s="130"/>
      <c r="D755" s="130"/>
      <c r="E755" s="130"/>
    </row>
    <row r="756" spans="1:5" x14ac:dyDescent="0.25">
      <c r="A756" s="129"/>
      <c r="B756" s="129"/>
      <c r="C756" s="130"/>
      <c r="D756" s="130"/>
      <c r="E756" s="130"/>
    </row>
    <row r="757" spans="1:5" x14ac:dyDescent="0.25">
      <c r="A757" s="129"/>
      <c r="B757" s="129"/>
      <c r="C757" s="130"/>
      <c r="D757" s="130"/>
      <c r="E757" s="130"/>
    </row>
    <row r="758" spans="1:5" x14ac:dyDescent="0.25">
      <c r="A758" s="129"/>
      <c r="B758" s="129"/>
      <c r="C758" s="130"/>
      <c r="D758" s="130"/>
      <c r="E758" s="130"/>
    </row>
    <row r="759" spans="1:5" x14ac:dyDescent="0.25">
      <c r="A759" s="129"/>
      <c r="B759" s="129"/>
      <c r="C759" s="130"/>
      <c r="D759" s="130"/>
      <c r="E759" s="130"/>
    </row>
    <row r="760" spans="1:5" x14ac:dyDescent="0.25">
      <c r="A760" s="129"/>
      <c r="B760" s="129"/>
      <c r="C760" s="130"/>
      <c r="D760" s="130"/>
      <c r="E760" s="130"/>
    </row>
    <row r="761" spans="1:5" x14ac:dyDescent="0.25">
      <c r="A761" s="129"/>
      <c r="B761" s="129"/>
      <c r="C761" s="130"/>
      <c r="D761" s="130"/>
      <c r="E761" s="130"/>
    </row>
    <row r="762" spans="1:5" x14ac:dyDescent="0.25">
      <c r="A762" s="129"/>
      <c r="B762" s="129"/>
      <c r="C762" s="130"/>
      <c r="D762" s="130"/>
      <c r="E762" s="130"/>
    </row>
    <row r="763" spans="1:5" x14ac:dyDescent="0.25">
      <c r="A763" s="129"/>
      <c r="B763" s="129"/>
      <c r="C763" s="130"/>
      <c r="D763" s="130"/>
      <c r="E763" s="130"/>
    </row>
    <row r="764" spans="1:5" x14ac:dyDescent="0.25">
      <c r="A764" s="129"/>
      <c r="B764" s="129"/>
      <c r="C764" s="130"/>
      <c r="D764" s="130"/>
      <c r="E764" s="130"/>
    </row>
    <row r="765" spans="1:5" x14ac:dyDescent="0.25">
      <c r="A765" s="129"/>
      <c r="B765" s="129"/>
      <c r="C765" s="130"/>
      <c r="D765" s="130"/>
      <c r="E765" s="130"/>
    </row>
    <row r="766" spans="1:5" x14ac:dyDescent="0.25">
      <c r="A766" s="129"/>
      <c r="B766" s="129"/>
      <c r="C766" s="130"/>
      <c r="D766" s="130"/>
      <c r="E766" s="130"/>
    </row>
    <row r="767" spans="1:5" x14ac:dyDescent="0.25">
      <c r="A767" s="129"/>
      <c r="B767" s="129"/>
      <c r="C767" s="130"/>
      <c r="D767" s="130"/>
      <c r="E767" s="130"/>
    </row>
    <row r="768" spans="1:5" x14ac:dyDescent="0.25">
      <c r="A768" s="129"/>
      <c r="B768" s="129"/>
      <c r="C768" s="130"/>
      <c r="D768" s="130"/>
      <c r="E768" s="130"/>
    </row>
    <row r="769" spans="1:5" x14ac:dyDescent="0.25">
      <c r="A769" s="129"/>
      <c r="B769" s="129"/>
      <c r="C769" s="130"/>
      <c r="D769" s="130"/>
      <c r="E769" s="130"/>
    </row>
    <row r="770" spans="1:5" x14ac:dyDescent="0.25">
      <c r="A770" s="129"/>
      <c r="B770" s="129"/>
      <c r="C770" s="130"/>
      <c r="D770" s="130"/>
      <c r="E770" s="130"/>
    </row>
    <row r="771" spans="1:5" x14ac:dyDescent="0.25">
      <c r="A771" s="129"/>
      <c r="B771" s="129"/>
      <c r="C771" s="130"/>
      <c r="D771" s="130"/>
      <c r="E771" s="130"/>
    </row>
    <row r="772" spans="1:5" x14ac:dyDescent="0.25">
      <c r="A772" s="129"/>
      <c r="B772" s="129"/>
      <c r="C772" s="130"/>
      <c r="D772" s="130"/>
      <c r="E772" s="130"/>
    </row>
    <row r="773" spans="1:5" x14ac:dyDescent="0.25">
      <c r="A773" s="129"/>
      <c r="B773" s="129"/>
      <c r="C773" s="130"/>
      <c r="D773" s="130"/>
      <c r="E773" s="130"/>
    </row>
    <row r="774" spans="1:5" x14ac:dyDescent="0.25">
      <c r="A774" s="129"/>
      <c r="B774" s="129"/>
      <c r="C774" s="130"/>
      <c r="D774" s="130"/>
      <c r="E774" s="130"/>
    </row>
    <row r="775" spans="1:5" x14ac:dyDescent="0.25">
      <c r="A775" s="129"/>
      <c r="B775" s="129"/>
      <c r="C775" s="130"/>
      <c r="D775" s="130"/>
      <c r="E775" s="130"/>
    </row>
    <row r="776" spans="1:5" x14ac:dyDescent="0.25">
      <c r="A776" s="129"/>
      <c r="B776" s="129"/>
      <c r="C776" s="130"/>
      <c r="D776" s="130"/>
      <c r="E776" s="130"/>
    </row>
    <row r="777" spans="1:5" x14ac:dyDescent="0.25">
      <c r="A777" s="129"/>
      <c r="B777" s="129"/>
      <c r="C777" s="130"/>
      <c r="D777" s="130"/>
      <c r="E777" s="130"/>
    </row>
    <row r="778" spans="1:5" x14ac:dyDescent="0.25">
      <c r="A778" s="129"/>
      <c r="B778" s="129"/>
      <c r="C778" s="130"/>
      <c r="D778" s="130"/>
      <c r="E778" s="130"/>
    </row>
    <row r="779" spans="1:5" x14ac:dyDescent="0.25">
      <c r="A779" s="129"/>
      <c r="B779" s="129"/>
      <c r="C779" s="130"/>
      <c r="D779" s="130"/>
      <c r="E779" s="130"/>
    </row>
    <row r="780" spans="1:5" x14ac:dyDescent="0.25">
      <c r="A780" s="129"/>
      <c r="B780" s="129"/>
      <c r="C780" s="130"/>
      <c r="D780" s="130"/>
      <c r="E780" s="130"/>
    </row>
    <row r="781" spans="1:5" x14ac:dyDescent="0.25">
      <c r="A781" s="129"/>
      <c r="B781" s="129"/>
      <c r="C781" s="130"/>
      <c r="D781" s="130"/>
      <c r="E781" s="130"/>
    </row>
    <row r="782" spans="1:5" x14ac:dyDescent="0.25">
      <c r="A782" s="129"/>
      <c r="B782" s="129"/>
      <c r="C782" s="130"/>
      <c r="D782" s="130"/>
      <c r="E782" s="130"/>
    </row>
    <row r="783" spans="1:5" x14ac:dyDescent="0.25">
      <c r="A783" s="129"/>
      <c r="B783" s="129"/>
      <c r="C783" s="130"/>
      <c r="D783" s="130"/>
      <c r="E783" s="130"/>
    </row>
    <row r="784" spans="1:5" x14ac:dyDescent="0.25">
      <c r="A784" s="129"/>
      <c r="B784" s="129"/>
      <c r="C784" s="130"/>
      <c r="D784" s="130"/>
      <c r="E784" s="130"/>
    </row>
    <row r="785" spans="1:5" x14ac:dyDescent="0.25">
      <c r="A785" s="129"/>
      <c r="B785" s="129"/>
      <c r="C785" s="130"/>
      <c r="D785" s="130"/>
      <c r="E785" s="130"/>
    </row>
    <row r="786" spans="1:5" x14ac:dyDescent="0.25">
      <c r="A786" s="129"/>
      <c r="B786" s="129"/>
      <c r="C786" s="130"/>
      <c r="D786" s="130"/>
      <c r="E786" s="130"/>
    </row>
    <row r="787" spans="1:5" x14ac:dyDescent="0.25">
      <c r="A787" s="129"/>
      <c r="B787" s="129"/>
      <c r="C787" s="130"/>
      <c r="D787" s="130"/>
      <c r="E787" s="130"/>
    </row>
    <row r="788" spans="1:5" x14ac:dyDescent="0.25">
      <c r="A788" s="129"/>
      <c r="B788" s="129"/>
      <c r="C788" s="130"/>
      <c r="D788" s="130"/>
      <c r="E788" s="130"/>
    </row>
    <row r="789" spans="1:5" x14ac:dyDescent="0.25">
      <c r="A789" s="129"/>
      <c r="B789" s="129"/>
      <c r="C789" s="130"/>
      <c r="D789" s="130"/>
      <c r="E789" s="130"/>
    </row>
    <row r="790" spans="1:5" x14ac:dyDescent="0.25">
      <c r="A790" s="129"/>
      <c r="B790" s="129"/>
      <c r="C790" s="130"/>
      <c r="D790" s="130"/>
      <c r="E790" s="130"/>
    </row>
    <row r="791" spans="1:5" x14ac:dyDescent="0.25">
      <c r="A791" s="129"/>
      <c r="B791" s="129"/>
      <c r="C791" s="130"/>
      <c r="D791" s="130"/>
      <c r="E791" s="130"/>
    </row>
    <row r="792" spans="1:5" x14ac:dyDescent="0.25">
      <c r="A792" s="129"/>
      <c r="B792" s="129"/>
      <c r="C792" s="130"/>
      <c r="D792" s="130"/>
      <c r="E792" s="130"/>
    </row>
    <row r="793" spans="1:5" x14ac:dyDescent="0.25">
      <c r="A793" s="129"/>
      <c r="B793" s="129"/>
      <c r="C793" s="130"/>
      <c r="D793" s="130"/>
      <c r="E793" s="130"/>
    </row>
    <row r="794" spans="1:5" x14ac:dyDescent="0.25">
      <c r="A794" s="129"/>
      <c r="B794" s="129"/>
      <c r="C794" s="130"/>
      <c r="D794" s="130"/>
      <c r="E794" s="130"/>
    </row>
    <row r="795" spans="1:5" x14ac:dyDescent="0.25">
      <c r="A795" s="129"/>
      <c r="B795" s="129"/>
      <c r="C795" s="130"/>
      <c r="D795" s="130"/>
      <c r="E795" s="130"/>
    </row>
    <row r="796" spans="1:5" x14ac:dyDescent="0.25">
      <c r="A796" s="129"/>
      <c r="B796" s="129"/>
      <c r="C796" s="130"/>
      <c r="D796" s="130"/>
      <c r="E796" s="130"/>
    </row>
    <row r="797" spans="1:5" x14ac:dyDescent="0.25">
      <c r="A797" s="129"/>
      <c r="B797" s="129"/>
      <c r="C797" s="130"/>
      <c r="D797" s="130"/>
      <c r="E797" s="130"/>
    </row>
    <row r="798" spans="1:5" x14ac:dyDescent="0.25">
      <c r="A798" s="129"/>
      <c r="B798" s="129"/>
      <c r="C798" s="130"/>
      <c r="D798" s="130"/>
      <c r="E798" s="130"/>
    </row>
    <row r="799" spans="1:5" x14ac:dyDescent="0.25">
      <c r="A799" s="129"/>
      <c r="B799" s="129"/>
      <c r="C799" s="130"/>
      <c r="D799" s="130"/>
      <c r="E799" s="130"/>
    </row>
    <row r="800" spans="1:5" x14ac:dyDescent="0.25">
      <c r="A800" s="129"/>
      <c r="B800" s="129"/>
      <c r="C800" s="130"/>
      <c r="D800" s="130"/>
      <c r="E800" s="130"/>
    </row>
    <row r="801" spans="1:5" x14ac:dyDescent="0.25">
      <c r="A801" s="129"/>
      <c r="B801" s="129"/>
      <c r="C801" s="130"/>
      <c r="D801" s="130"/>
      <c r="E801" s="130"/>
    </row>
    <row r="802" spans="1:5" x14ac:dyDescent="0.25">
      <c r="A802" s="129"/>
      <c r="B802" s="129"/>
      <c r="C802" s="130"/>
      <c r="D802" s="130"/>
      <c r="E802" s="130"/>
    </row>
    <row r="803" spans="1:5" x14ac:dyDescent="0.25">
      <c r="A803" s="129"/>
      <c r="B803" s="129"/>
      <c r="C803" s="130"/>
      <c r="D803" s="130"/>
      <c r="E803" s="130"/>
    </row>
    <row r="804" spans="1:5" x14ac:dyDescent="0.25">
      <c r="A804" s="129"/>
      <c r="B804" s="129"/>
      <c r="C804" s="130"/>
      <c r="D804" s="130"/>
      <c r="E804" s="130"/>
    </row>
    <row r="805" spans="1:5" x14ac:dyDescent="0.25">
      <c r="A805" s="129"/>
      <c r="B805" s="129"/>
      <c r="C805" s="130"/>
      <c r="D805" s="130"/>
      <c r="E805" s="130"/>
    </row>
    <row r="806" spans="1:5" x14ac:dyDescent="0.25">
      <c r="A806" s="129"/>
      <c r="B806" s="129"/>
      <c r="C806" s="130"/>
      <c r="D806" s="130"/>
      <c r="E806" s="130"/>
    </row>
    <row r="807" spans="1:5" x14ac:dyDescent="0.25">
      <c r="A807" s="129"/>
      <c r="B807" s="129"/>
      <c r="C807" s="130"/>
      <c r="D807" s="130"/>
      <c r="E807" s="130"/>
    </row>
    <row r="808" spans="1:5" x14ac:dyDescent="0.25">
      <c r="A808" s="129"/>
      <c r="B808" s="129"/>
      <c r="C808" s="130"/>
      <c r="D808" s="130"/>
      <c r="E808" s="130"/>
    </row>
    <row r="809" spans="1:5" x14ac:dyDescent="0.25">
      <c r="A809" s="129"/>
      <c r="B809" s="129"/>
      <c r="C809" s="130"/>
      <c r="D809" s="130"/>
      <c r="E809" s="130"/>
    </row>
    <row r="810" spans="1:5" x14ac:dyDescent="0.25">
      <c r="A810" s="129"/>
      <c r="B810" s="129"/>
      <c r="C810" s="130"/>
      <c r="D810" s="130"/>
      <c r="E810" s="130"/>
    </row>
    <row r="811" spans="1:5" x14ac:dyDescent="0.25">
      <c r="A811" s="129"/>
      <c r="B811" s="129"/>
      <c r="C811" s="130"/>
      <c r="D811" s="130"/>
      <c r="E811" s="130"/>
    </row>
    <row r="812" spans="1:5" x14ac:dyDescent="0.25">
      <c r="A812" s="129"/>
      <c r="B812" s="129"/>
      <c r="C812" s="130"/>
      <c r="D812" s="130"/>
      <c r="E812" s="130"/>
    </row>
    <row r="813" spans="1:5" x14ac:dyDescent="0.25">
      <c r="A813" s="129"/>
      <c r="B813" s="129"/>
      <c r="C813" s="130"/>
      <c r="D813" s="130"/>
      <c r="E813" s="130"/>
    </row>
    <row r="814" spans="1:5" x14ac:dyDescent="0.25">
      <c r="A814" s="129"/>
      <c r="B814" s="129"/>
      <c r="C814" s="130"/>
      <c r="D814" s="130"/>
      <c r="E814" s="130"/>
    </row>
    <row r="815" spans="1:5" x14ac:dyDescent="0.25">
      <c r="A815" s="129"/>
      <c r="B815" s="129"/>
      <c r="C815" s="130"/>
      <c r="D815" s="130"/>
      <c r="E815" s="130"/>
    </row>
    <row r="816" spans="1:5" x14ac:dyDescent="0.25">
      <c r="A816" s="129"/>
      <c r="B816" s="129"/>
      <c r="C816" s="130"/>
      <c r="D816" s="130"/>
      <c r="E816" s="130"/>
    </row>
    <row r="817" spans="1:5" x14ac:dyDescent="0.25">
      <c r="A817" s="129"/>
      <c r="B817" s="129"/>
      <c r="C817" s="130"/>
      <c r="D817" s="130"/>
      <c r="E817" s="130"/>
    </row>
    <row r="818" spans="1:5" x14ac:dyDescent="0.25">
      <c r="A818" s="129"/>
      <c r="B818" s="129"/>
      <c r="C818" s="130"/>
      <c r="D818" s="130"/>
      <c r="E818" s="130"/>
    </row>
    <row r="819" spans="1:5" x14ac:dyDescent="0.25">
      <c r="A819" s="129"/>
      <c r="B819" s="129"/>
      <c r="C819" s="130"/>
      <c r="D819" s="130"/>
      <c r="E819" s="130"/>
    </row>
    <row r="820" spans="1:5" x14ac:dyDescent="0.25">
      <c r="A820" s="129"/>
      <c r="B820" s="129"/>
      <c r="C820" s="130"/>
      <c r="D820" s="130"/>
      <c r="E820" s="130"/>
    </row>
    <row r="821" spans="1:5" x14ac:dyDescent="0.25">
      <c r="A821" s="129"/>
      <c r="B821" s="129"/>
      <c r="C821" s="130"/>
      <c r="D821" s="130"/>
      <c r="E821" s="130"/>
    </row>
    <row r="822" spans="1:5" x14ac:dyDescent="0.25">
      <c r="A822" s="129"/>
      <c r="B822" s="129"/>
      <c r="C822" s="130"/>
      <c r="D822" s="130"/>
      <c r="E822" s="130"/>
    </row>
    <row r="823" spans="1:5" x14ac:dyDescent="0.25">
      <c r="A823" s="129"/>
      <c r="B823" s="129"/>
      <c r="C823" s="130"/>
      <c r="D823" s="130"/>
      <c r="E823" s="130"/>
    </row>
    <row r="824" spans="1:5" x14ac:dyDescent="0.25">
      <c r="A824" s="129"/>
      <c r="B824" s="129"/>
      <c r="C824" s="130"/>
      <c r="D824" s="130"/>
      <c r="E824" s="130"/>
    </row>
    <row r="825" spans="1:5" x14ac:dyDescent="0.25">
      <c r="A825" s="129"/>
      <c r="B825" s="129"/>
      <c r="C825" s="130"/>
      <c r="D825" s="130"/>
      <c r="E825" s="130"/>
    </row>
    <row r="826" spans="1:5" x14ac:dyDescent="0.25">
      <c r="A826" s="129"/>
      <c r="B826" s="129"/>
      <c r="C826" s="130"/>
      <c r="D826" s="130"/>
      <c r="E826" s="130"/>
    </row>
    <row r="827" spans="1:5" x14ac:dyDescent="0.25">
      <c r="A827" s="129"/>
      <c r="B827" s="129"/>
      <c r="C827" s="130"/>
      <c r="D827" s="130"/>
      <c r="E827" s="130"/>
    </row>
    <row r="828" spans="1:5" x14ac:dyDescent="0.25">
      <c r="A828" s="129"/>
      <c r="B828" s="129"/>
      <c r="C828" s="130"/>
      <c r="D828" s="130"/>
      <c r="E828" s="130"/>
    </row>
    <row r="829" spans="1:5" x14ac:dyDescent="0.25">
      <c r="A829" s="129"/>
      <c r="B829" s="129"/>
      <c r="C829" s="130"/>
      <c r="D829" s="130"/>
      <c r="E829" s="130"/>
    </row>
    <row r="830" spans="1:5" x14ac:dyDescent="0.25">
      <c r="A830" s="129"/>
      <c r="B830" s="129"/>
      <c r="C830" s="130"/>
      <c r="D830" s="130"/>
      <c r="E830" s="130"/>
    </row>
    <row r="831" spans="1:5" x14ac:dyDescent="0.25">
      <c r="A831" s="129"/>
      <c r="B831" s="129"/>
      <c r="C831" s="130"/>
      <c r="D831" s="130"/>
      <c r="E831" s="130"/>
    </row>
    <row r="832" spans="1:5" x14ac:dyDescent="0.25">
      <c r="A832" s="129"/>
      <c r="B832" s="129"/>
      <c r="C832" s="130"/>
      <c r="D832" s="130"/>
      <c r="E832" s="130"/>
    </row>
    <row r="833" spans="1:5" x14ac:dyDescent="0.25">
      <c r="A833" s="129"/>
      <c r="B833" s="129"/>
      <c r="C833" s="130"/>
      <c r="D833" s="130"/>
      <c r="E833" s="130"/>
    </row>
    <row r="834" spans="1:5" x14ac:dyDescent="0.25">
      <c r="A834" s="129"/>
      <c r="B834" s="129"/>
      <c r="C834" s="130"/>
      <c r="D834" s="130"/>
      <c r="E834" s="130"/>
    </row>
    <row r="835" spans="1:5" x14ac:dyDescent="0.25">
      <c r="A835" s="129"/>
      <c r="B835" s="129"/>
      <c r="C835" s="130"/>
      <c r="D835" s="130"/>
      <c r="E835" s="130"/>
    </row>
    <row r="836" spans="1:5" x14ac:dyDescent="0.25">
      <c r="A836" s="129"/>
      <c r="B836" s="129"/>
      <c r="C836" s="130"/>
      <c r="D836" s="130"/>
      <c r="E836" s="130"/>
    </row>
    <row r="837" spans="1:5" x14ac:dyDescent="0.25">
      <c r="A837" s="129"/>
      <c r="B837" s="129"/>
      <c r="C837" s="130"/>
      <c r="D837" s="130"/>
      <c r="E837" s="130"/>
    </row>
    <row r="838" spans="1:5" x14ac:dyDescent="0.25">
      <c r="A838" s="129"/>
      <c r="B838" s="129"/>
      <c r="C838" s="130"/>
      <c r="D838" s="130"/>
      <c r="E838" s="130"/>
    </row>
    <row r="839" spans="1:5" x14ac:dyDescent="0.25">
      <c r="A839" s="129"/>
      <c r="B839" s="129"/>
      <c r="C839" s="130"/>
      <c r="D839" s="130"/>
      <c r="E839" s="130"/>
    </row>
    <row r="840" spans="1:5" x14ac:dyDescent="0.25">
      <c r="A840" s="129"/>
      <c r="B840" s="129"/>
      <c r="C840" s="130"/>
      <c r="D840" s="130"/>
      <c r="E840" s="130"/>
    </row>
    <row r="841" spans="1:5" x14ac:dyDescent="0.25">
      <c r="A841" s="129"/>
      <c r="B841" s="129"/>
      <c r="C841" s="130"/>
      <c r="D841" s="130"/>
      <c r="E841" s="130"/>
    </row>
    <row r="842" spans="1:5" x14ac:dyDescent="0.25">
      <c r="A842" s="129"/>
      <c r="B842" s="129"/>
      <c r="C842" s="130"/>
      <c r="D842" s="130"/>
      <c r="E842" s="130"/>
    </row>
    <row r="843" spans="1:5" x14ac:dyDescent="0.25">
      <c r="A843" s="129"/>
      <c r="B843" s="129"/>
      <c r="C843" s="130"/>
      <c r="D843" s="130"/>
      <c r="E843" s="130"/>
    </row>
    <row r="844" spans="1:5" x14ac:dyDescent="0.25">
      <c r="A844" s="130"/>
      <c r="B844" s="130"/>
      <c r="C844" s="130"/>
      <c r="D844" s="130"/>
      <c r="E844" s="130"/>
    </row>
    <row r="845" spans="1:5" x14ac:dyDescent="0.25">
      <c r="A845" s="130"/>
      <c r="B845" s="130"/>
      <c r="C845" s="130"/>
      <c r="D845" s="130"/>
      <c r="E845" s="130"/>
    </row>
    <row r="846" spans="1:5" x14ac:dyDescent="0.25">
      <c r="A846" s="130"/>
      <c r="B846" s="130"/>
      <c r="C846" s="130"/>
      <c r="D846" s="130"/>
      <c r="E846" s="130"/>
    </row>
    <row r="847" spans="1:5" x14ac:dyDescent="0.25">
      <c r="A847" s="130"/>
      <c r="B847" s="130"/>
      <c r="C847" s="130"/>
      <c r="D847" s="130"/>
      <c r="E847" s="130"/>
    </row>
    <row r="848" spans="1:5" x14ac:dyDescent="0.25">
      <c r="A848" s="130"/>
      <c r="B848" s="130"/>
      <c r="C848" s="130"/>
      <c r="D848" s="130"/>
      <c r="E848" s="130"/>
    </row>
    <row r="849" spans="1:5" x14ac:dyDescent="0.25">
      <c r="A849" s="130"/>
      <c r="B849" s="130"/>
      <c r="C849" s="130"/>
      <c r="D849" s="130"/>
      <c r="E849" s="130"/>
    </row>
    <row r="850" spans="1:5" x14ac:dyDescent="0.25">
      <c r="A850" s="130"/>
      <c r="B850" s="130"/>
      <c r="C850" s="130"/>
      <c r="D850" s="130"/>
      <c r="E850" s="130"/>
    </row>
    <row r="851" spans="1:5" x14ac:dyDescent="0.25">
      <c r="A851" s="130"/>
      <c r="B851" s="130"/>
      <c r="C851" s="130"/>
      <c r="D851" s="130"/>
      <c r="E851" s="130"/>
    </row>
    <row r="852" spans="1:5" x14ac:dyDescent="0.25">
      <c r="A852" s="130"/>
      <c r="B852" s="130"/>
      <c r="C852" s="130"/>
      <c r="D852" s="130"/>
      <c r="E852" s="130"/>
    </row>
    <row r="853" spans="1:5" x14ac:dyDescent="0.25">
      <c r="A853" s="130"/>
      <c r="B853" s="130"/>
      <c r="C853" s="130"/>
      <c r="D853" s="130"/>
      <c r="E853" s="130"/>
    </row>
    <row r="854" spans="1:5" x14ac:dyDescent="0.25">
      <c r="A854" s="130"/>
      <c r="B854" s="130"/>
      <c r="C854" s="130"/>
      <c r="D854" s="130"/>
      <c r="E854" s="130"/>
    </row>
    <row r="855" spans="1:5" x14ac:dyDescent="0.25">
      <c r="A855" s="130"/>
      <c r="B855" s="130"/>
      <c r="C855" s="130"/>
      <c r="D855" s="130"/>
      <c r="E855" s="130"/>
    </row>
    <row r="856" spans="1:5" x14ac:dyDescent="0.25">
      <c r="A856" s="130"/>
      <c r="B856" s="130"/>
      <c r="C856" s="130"/>
      <c r="D856" s="130"/>
      <c r="E856" s="130"/>
    </row>
    <row r="857" spans="1:5" x14ac:dyDescent="0.25">
      <c r="A857" s="130"/>
      <c r="B857" s="130"/>
      <c r="C857" s="130"/>
      <c r="D857" s="130"/>
      <c r="E857" s="130"/>
    </row>
    <row r="858" spans="1:5" x14ac:dyDescent="0.25">
      <c r="A858" s="130"/>
      <c r="B858" s="130"/>
      <c r="C858" s="130"/>
      <c r="D858" s="130"/>
      <c r="E858" s="130"/>
    </row>
    <row r="859" spans="1:5" x14ac:dyDescent="0.25">
      <c r="A859" s="130"/>
      <c r="B859" s="130"/>
      <c r="C859" s="130"/>
      <c r="D859" s="130"/>
      <c r="E859" s="130"/>
    </row>
    <row r="860" spans="1:5" x14ac:dyDescent="0.25">
      <c r="A860" s="130"/>
      <c r="B860" s="130"/>
      <c r="C860" s="130"/>
      <c r="D860" s="130"/>
      <c r="E860" s="130"/>
    </row>
    <row r="861" spans="1:5" x14ac:dyDescent="0.25">
      <c r="A861" s="130"/>
      <c r="B861" s="130"/>
      <c r="C861" s="130"/>
      <c r="D861" s="130"/>
      <c r="E861" s="130"/>
    </row>
    <row r="862" spans="1:5" x14ac:dyDescent="0.25">
      <c r="A862" s="130"/>
      <c r="B862" s="130"/>
      <c r="C862" s="130"/>
      <c r="D862" s="130"/>
      <c r="E862" s="130"/>
    </row>
    <row r="863" spans="1:5" x14ac:dyDescent="0.25">
      <c r="A863" s="130"/>
      <c r="B863" s="130"/>
      <c r="C863" s="130"/>
      <c r="D863" s="130"/>
      <c r="E863" s="130"/>
    </row>
    <row r="864" spans="1:5" x14ac:dyDescent="0.25">
      <c r="A864" s="130"/>
      <c r="B864" s="130"/>
      <c r="C864" s="130"/>
      <c r="D864" s="130"/>
      <c r="E864" s="130"/>
    </row>
    <row r="865" spans="1:5" x14ac:dyDescent="0.25">
      <c r="A865" s="130"/>
      <c r="B865" s="130"/>
      <c r="C865" s="130"/>
      <c r="D865" s="130"/>
      <c r="E865" s="130"/>
    </row>
    <row r="866" spans="1:5" x14ac:dyDescent="0.25">
      <c r="A866" s="130"/>
      <c r="B866" s="130"/>
      <c r="C866" s="130"/>
      <c r="D866" s="130"/>
      <c r="E866" s="130"/>
    </row>
    <row r="867" spans="1:5" x14ac:dyDescent="0.25">
      <c r="A867" s="130"/>
      <c r="B867" s="130"/>
      <c r="C867" s="130"/>
      <c r="D867" s="130"/>
      <c r="E867" s="130"/>
    </row>
    <row r="868" spans="1:5" x14ac:dyDescent="0.25">
      <c r="A868" s="130"/>
      <c r="B868" s="130"/>
      <c r="C868" s="130"/>
      <c r="D868" s="130"/>
      <c r="E868" s="130"/>
    </row>
    <row r="869" spans="1:5" x14ac:dyDescent="0.25">
      <c r="A869" s="130"/>
      <c r="B869" s="130"/>
      <c r="C869" s="130"/>
      <c r="D869" s="130"/>
      <c r="E869" s="130"/>
    </row>
    <row r="870" spans="1:5" x14ac:dyDescent="0.25">
      <c r="A870" s="130"/>
      <c r="B870" s="130"/>
      <c r="C870" s="130"/>
      <c r="D870" s="130"/>
      <c r="E870" s="130"/>
    </row>
    <row r="871" spans="1:5" x14ac:dyDescent="0.25">
      <c r="A871" s="130"/>
      <c r="B871" s="130"/>
      <c r="C871" s="130"/>
      <c r="D871" s="130"/>
      <c r="E871" s="130"/>
    </row>
    <row r="872" spans="1:5" x14ac:dyDescent="0.25">
      <c r="A872" s="130"/>
      <c r="B872" s="130"/>
      <c r="C872" s="130"/>
      <c r="D872" s="130"/>
      <c r="E872" s="130"/>
    </row>
    <row r="873" spans="1:5" x14ac:dyDescent="0.25">
      <c r="A873" s="130"/>
      <c r="B873" s="130"/>
      <c r="C873" s="130"/>
      <c r="D873" s="130"/>
      <c r="E873" s="130"/>
    </row>
    <row r="874" spans="1:5" x14ac:dyDescent="0.25">
      <c r="A874" s="130"/>
      <c r="B874" s="130"/>
      <c r="C874" s="130"/>
      <c r="D874" s="130"/>
      <c r="E874" s="130"/>
    </row>
    <row r="875" spans="1:5" x14ac:dyDescent="0.25">
      <c r="A875" s="130"/>
      <c r="B875" s="130"/>
      <c r="C875" s="130"/>
      <c r="D875" s="130"/>
      <c r="E875" s="130"/>
    </row>
    <row r="876" spans="1:5" x14ac:dyDescent="0.25">
      <c r="A876" s="130"/>
      <c r="B876" s="130"/>
      <c r="C876" s="130"/>
      <c r="D876" s="130"/>
      <c r="E876" s="130"/>
    </row>
    <row r="877" spans="1:5" x14ac:dyDescent="0.25">
      <c r="A877" s="130"/>
      <c r="B877" s="130"/>
      <c r="C877" s="130"/>
      <c r="D877" s="130"/>
      <c r="E877" s="130"/>
    </row>
    <row r="878" spans="1:5" x14ac:dyDescent="0.25">
      <c r="A878" s="130"/>
      <c r="B878" s="130"/>
      <c r="C878" s="130"/>
      <c r="D878" s="130"/>
      <c r="E878" s="130"/>
    </row>
    <row r="879" spans="1:5" x14ac:dyDescent="0.25">
      <c r="A879" s="130"/>
      <c r="B879" s="130"/>
      <c r="C879" s="130"/>
      <c r="D879" s="130"/>
      <c r="E879" s="130"/>
    </row>
    <row r="880" spans="1:5" x14ac:dyDescent="0.25">
      <c r="A880" s="130"/>
      <c r="B880" s="130"/>
      <c r="C880" s="130"/>
      <c r="D880" s="130"/>
      <c r="E880" s="130"/>
    </row>
    <row r="881" spans="1:5" x14ac:dyDescent="0.25">
      <c r="A881" s="130"/>
      <c r="B881" s="130"/>
      <c r="C881" s="130"/>
      <c r="D881" s="130"/>
      <c r="E881" s="130"/>
    </row>
    <row r="882" spans="1:5" x14ac:dyDescent="0.25">
      <c r="A882" s="130"/>
      <c r="B882" s="130"/>
      <c r="C882" s="130"/>
      <c r="D882" s="130"/>
      <c r="E882" s="130"/>
    </row>
    <row r="883" spans="1:5" x14ac:dyDescent="0.25">
      <c r="A883" s="130"/>
      <c r="B883" s="130"/>
      <c r="C883" s="130"/>
      <c r="D883" s="130"/>
      <c r="E883" s="130"/>
    </row>
    <row r="884" spans="1:5" x14ac:dyDescent="0.25">
      <c r="A884" s="130"/>
      <c r="B884" s="130"/>
      <c r="C884" s="130"/>
      <c r="D884" s="130"/>
      <c r="E884" s="130"/>
    </row>
    <row r="885" spans="1:5" x14ac:dyDescent="0.25">
      <c r="A885" s="130"/>
      <c r="B885" s="130"/>
      <c r="C885" s="130"/>
      <c r="D885" s="130"/>
      <c r="E885" s="130"/>
    </row>
    <row r="886" spans="1:5" x14ac:dyDescent="0.25">
      <c r="A886" s="130"/>
      <c r="B886" s="130"/>
      <c r="C886" s="130"/>
      <c r="D886" s="130"/>
      <c r="E886" s="130"/>
    </row>
    <row r="887" spans="1:5" x14ac:dyDescent="0.25">
      <c r="A887" s="130"/>
      <c r="B887" s="130"/>
      <c r="C887" s="130"/>
      <c r="D887" s="130"/>
      <c r="E887" s="130"/>
    </row>
    <row r="888" spans="1:5" x14ac:dyDescent="0.25">
      <c r="A888" s="130"/>
      <c r="B888" s="130"/>
      <c r="C888" s="130"/>
      <c r="D888" s="130"/>
      <c r="E888" s="130"/>
    </row>
    <row r="889" spans="1:5" x14ac:dyDescent="0.25">
      <c r="A889" s="130"/>
      <c r="B889" s="130"/>
      <c r="C889" s="130"/>
      <c r="D889" s="130"/>
      <c r="E889" s="130"/>
    </row>
    <row r="890" spans="1:5" x14ac:dyDescent="0.25">
      <c r="A890" s="130"/>
      <c r="B890" s="130"/>
      <c r="C890" s="130"/>
      <c r="D890" s="130"/>
      <c r="E890" s="130"/>
    </row>
    <row r="891" spans="1:5" x14ac:dyDescent="0.25">
      <c r="A891" s="130"/>
      <c r="B891" s="130"/>
      <c r="C891" s="130"/>
      <c r="D891" s="130"/>
      <c r="E891" s="130"/>
    </row>
    <row r="892" spans="1:5" x14ac:dyDescent="0.25">
      <c r="A892" s="130"/>
      <c r="B892" s="130"/>
      <c r="C892" s="130"/>
      <c r="D892" s="130"/>
      <c r="E892" s="130"/>
    </row>
    <row r="893" spans="1:5" x14ac:dyDescent="0.25">
      <c r="A893" s="130"/>
      <c r="B893" s="130"/>
      <c r="C893" s="130"/>
      <c r="D893" s="130"/>
      <c r="E893" s="130"/>
    </row>
    <row r="894" spans="1:5" x14ac:dyDescent="0.25">
      <c r="A894" s="130"/>
      <c r="B894" s="130"/>
      <c r="C894" s="130"/>
      <c r="D894" s="130"/>
      <c r="E894" s="130"/>
    </row>
    <row r="895" spans="1:5" x14ac:dyDescent="0.25">
      <c r="A895" s="130"/>
      <c r="B895" s="130"/>
      <c r="C895" s="130"/>
      <c r="D895" s="130"/>
      <c r="E895" s="130"/>
    </row>
    <row r="896" spans="1:5" x14ac:dyDescent="0.25">
      <c r="A896" s="130"/>
      <c r="B896" s="130"/>
      <c r="C896" s="130"/>
      <c r="D896" s="130"/>
      <c r="E896" s="130"/>
    </row>
    <row r="897" spans="1:5" x14ac:dyDescent="0.25">
      <c r="A897" s="130"/>
      <c r="B897" s="130"/>
      <c r="C897" s="130"/>
      <c r="D897" s="130"/>
      <c r="E897" s="130"/>
    </row>
    <row r="898" spans="1:5" x14ac:dyDescent="0.25">
      <c r="A898" s="130"/>
      <c r="B898" s="130"/>
      <c r="C898" s="130"/>
      <c r="D898" s="130"/>
      <c r="E898" s="130"/>
    </row>
    <row r="899" spans="1:5" x14ac:dyDescent="0.25">
      <c r="A899" s="130"/>
      <c r="B899" s="130"/>
      <c r="C899" s="130"/>
      <c r="D899" s="130"/>
      <c r="E899" s="130"/>
    </row>
    <row r="900" spans="1:5" x14ac:dyDescent="0.25">
      <c r="A900" s="130"/>
      <c r="B900" s="130"/>
      <c r="C900" s="130"/>
      <c r="D900" s="130"/>
      <c r="E900" s="130"/>
    </row>
    <row r="901" spans="1:5" x14ac:dyDescent="0.25">
      <c r="A901" s="130"/>
      <c r="B901" s="130"/>
      <c r="C901" s="130"/>
      <c r="D901" s="130"/>
      <c r="E901" s="130"/>
    </row>
    <row r="902" spans="1:5" x14ac:dyDescent="0.25">
      <c r="A902" s="130"/>
      <c r="B902" s="130"/>
      <c r="C902" s="130"/>
      <c r="D902" s="130"/>
      <c r="E902" s="130"/>
    </row>
    <row r="903" spans="1:5" x14ac:dyDescent="0.25">
      <c r="A903" s="130"/>
      <c r="B903" s="130"/>
      <c r="C903" s="130"/>
      <c r="D903" s="130"/>
      <c r="E903" s="130"/>
    </row>
    <row r="904" spans="1:5" x14ac:dyDescent="0.25">
      <c r="A904" s="130"/>
      <c r="B904" s="130"/>
      <c r="C904" s="130"/>
      <c r="D904" s="130"/>
      <c r="E904" s="130"/>
    </row>
    <row r="905" spans="1:5" x14ac:dyDescent="0.25">
      <c r="A905" s="130"/>
      <c r="B905" s="130"/>
      <c r="C905" s="130"/>
      <c r="D905" s="130"/>
      <c r="E905" s="130"/>
    </row>
    <row r="906" spans="1:5" x14ac:dyDescent="0.25">
      <c r="A906" s="130"/>
      <c r="B906" s="130"/>
      <c r="C906" s="130"/>
      <c r="D906" s="130"/>
      <c r="E906" s="130"/>
    </row>
    <row r="907" spans="1:5" x14ac:dyDescent="0.25">
      <c r="A907" s="130"/>
      <c r="B907" s="130"/>
      <c r="C907" s="130"/>
      <c r="D907" s="130"/>
      <c r="E907" s="130"/>
    </row>
    <row r="908" spans="1:5" x14ac:dyDescent="0.25">
      <c r="A908" s="130"/>
      <c r="B908" s="130"/>
      <c r="C908" s="130"/>
      <c r="D908" s="130"/>
      <c r="E908" s="130"/>
    </row>
    <row r="909" spans="1:5" x14ac:dyDescent="0.25">
      <c r="A909" s="130"/>
      <c r="B909" s="130"/>
      <c r="C909" s="130"/>
      <c r="D909" s="130"/>
      <c r="E909" s="130"/>
    </row>
    <row r="910" spans="1:5" x14ac:dyDescent="0.25">
      <c r="A910" s="130"/>
      <c r="B910" s="130"/>
      <c r="C910" s="130"/>
      <c r="D910" s="130"/>
      <c r="E910" s="130"/>
    </row>
    <row r="911" spans="1:5" x14ac:dyDescent="0.25">
      <c r="A911" s="130"/>
      <c r="B911" s="130"/>
      <c r="C911" s="130"/>
      <c r="D911" s="130"/>
      <c r="E911" s="130"/>
    </row>
    <row r="912" spans="1:5" x14ac:dyDescent="0.25">
      <c r="A912" s="130"/>
      <c r="B912" s="130"/>
      <c r="C912" s="130"/>
      <c r="D912" s="130"/>
      <c r="E912" s="130"/>
    </row>
    <row r="913" spans="1:5" x14ac:dyDescent="0.25">
      <c r="A913" s="130"/>
      <c r="B913" s="130"/>
      <c r="C913" s="130"/>
      <c r="D913" s="130"/>
      <c r="E913" s="130"/>
    </row>
    <row r="914" spans="1:5" x14ac:dyDescent="0.25">
      <c r="A914" s="130"/>
      <c r="B914" s="130"/>
      <c r="C914" s="130"/>
      <c r="D914" s="130"/>
      <c r="E914" s="130"/>
    </row>
    <row r="915" spans="1:5" x14ac:dyDescent="0.25">
      <c r="A915" s="130"/>
      <c r="B915" s="130"/>
      <c r="C915" s="130"/>
      <c r="D915" s="130"/>
      <c r="E915" s="130"/>
    </row>
    <row r="916" spans="1:5" x14ac:dyDescent="0.25">
      <c r="A916" s="130"/>
      <c r="B916" s="130"/>
      <c r="C916" s="130"/>
      <c r="D916" s="130"/>
      <c r="E916" s="130"/>
    </row>
    <row r="917" spans="1:5" x14ac:dyDescent="0.25">
      <c r="A917" s="130"/>
      <c r="B917" s="130"/>
      <c r="C917" s="130"/>
      <c r="D917" s="130"/>
      <c r="E917" s="130"/>
    </row>
    <row r="918" spans="1:5" x14ac:dyDescent="0.25">
      <c r="A918" s="130"/>
      <c r="B918" s="130"/>
      <c r="C918" s="130"/>
      <c r="D918" s="130"/>
      <c r="E918" s="130"/>
    </row>
    <row r="919" spans="1:5" x14ac:dyDescent="0.25">
      <c r="A919" s="130"/>
      <c r="B919" s="130"/>
      <c r="C919" s="130"/>
      <c r="D919" s="130"/>
      <c r="E919" s="130"/>
    </row>
    <row r="920" spans="1:5" x14ac:dyDescent="0.25">
      <c r="A920" s="130"/>
      <c r="B920" s="130"/>
      <c r="C920" s="130"/>
      <c r="D920" s="130"/>
      <c r="E920" s="130"/>
    </row>
    <row r="921" spans="1:5" x14ac:dyDescent="0.25">
      <c r="A921" s="130"/>
      <c r="B921" s="130"/>
      <c r="C921" s="130"/>
      <c r="D921" s="130"/>
      <c r="E921" s="130"/>
    </row>
    <row r="922" spans="1:5" x14ac:dyDescent="0.25">
      <c r="A922" s="130"/>
      <c r="B922" s="130"/>
      <c r="C922" s="130"/>
      <c r="D922" s="130"/>
      <c r="E922" s="130"/>
    </row>
    <row r="923" spans="1:5" x14ac:dyDescent="0.25">
      <c r="A923" s="130"/>
      <c r="B923" s="130"/>
      <c r="C923" s="130"/>
      <c r="D923" s="130"/>
      <c r="E923" s="130"/>
    </row>
    <row r="924" spans="1:5" x14ac:dyDescent="0.25">
      <c r="A924" s="130"/>
      <c r="B924" s="130"/>
      <c r="C924" s="130"/>
      <c r="D924" s="130"/>
      <c r="E924" s="130"/>
    </row>
    <row r="925" spans="1:5" x14ac:dyDescent="0.25">
      <c r="A925" s="130"/>
      <c r="B925" s="130"/>
      <c r="C925" s="130"/>
      <c r="D925" s="130"/>
      <c r="E925" s="130"/>
    </row>
    <row r="926" spans="1:5" x14ac:dyDescent="0.25">
      <c r="A926" s="130"/>
      <c r="B926" s="130"/>
      <c r="C926" s="130"/>
      <c r="D926" s="130"/>
      <c r="E926" s="130"/>
    </row>
    <row r="927" spans="1:5" x14ac:dyDescent="0.25">
      <c r="A927" s="130"/>
      <c r="B927" s="130"/>
      <c r="C927" s="130"/>
      <c r="D927" s="130"/>
      <c r="E927" s="130"/>
    </row>
    <row r="928" spans="1:5" x14ac:dyDescent="0.25">
      <c r="A928" s="130"/>
      <c r="B928" s="130"/>
      <c r="C928" s="130"/>
      <c r="D928" s="130"/>
      <c r="E928" s="130"/>
    </row>
    <row r="929" spans="1:5" x14ac:dyDescent="0.25">
      <c r="A929" s="130"/>
      <c r="B929" s="130"/>
      <c r="C929" s="130"/>
      <c r="D929" s="130"/>
      <c r="E929" s="130"/>
    </row>
    <row r="930" spans="1:5" x14ac:dyDescent="0.25">
      <c r="A930" s="130"/>
      <c r="B930" s="130"/>
      <c r="C930" s="130"/>
      <c r="D930" s="130"/>
      <c r="E930" s="130"/>
    </row>
    <row r="931" spans="1:5" x14ac:dyDescent="0.25">
      <c r="A931" s="130"/>
      <c r="B931" s="130"/>
      <c r="C931" s="130"/>
      <c r="D931" s="130"/>
      <c r="E931" s="130"/>
    </row>
    <row r="932" spans="1:5" x14ac:dyDescent="0.25">
      <c r="A932" s="130"/>
      <c r="B932" s="130"/>
      <c r="C932" s="130"/>
      <c r="D932" s="130"/>
      <c r="E932" s="130"/>
    </row>
    <row r="933" spans="1:5" x14ac:dyDescent="0.25">
      <c r="A933" s="130"/>
      <c r="B933" s="130"/>
      <c r="C933" s="130"/>
      <c r="D933" s="130"/>
      <c r="E933" s="130"/>
    </row>
    <row r="934" spans="1:5" x14ac:dyDescent="0.25">
      <c r="A934" s="130"/>
      <c r="B934" s="130"/>
      <c r="C934" s="130"/>
      <c r="D934" s="130"/>
      <c r="E934" s="130"/>
    </row>
    <row r="935" spans="1:5" x14ac:dyDescent="0.25">
      <c r="A935" s="130"/>
      <c r="B935" s="130"/>
      <c r="C935" s="130"/>
      <c r="D935" s="130"/>
      <c r="E935" s="130"/>
    </row>
    <row r="936" spans="1:5" x14ac:dyDescent="0.25">
      <c r="A936" s="130"/>
      <c r="B936" s="130"/>
      <c r="C936" s="130"/>
      <c r="D936" s="130"/>
      <c r="E936" s="130"/>
    </row>
    <row r="937" spans="1:5" x14ac:dyDescent="0.25">
      <c r="A937" s="130"/>
      <c r="B937" s="130"/>
      <c r="C937" s="130"/>
      <c r="D937" s="130"/>
      <c r="E937" s="130"/>
    </row>
    <row r="938" spans="1:5" x14ac:dyDescent="0.25">
      <c r="A938" s="130"/>
      <c r="B938" s="130"/>
      <c r="C938" s="130"/>
      <c r="D938" s="130"/>
      <c r="E938" s="130"/>
    </row>
    <row r="939" spans="1:5" x14ac:dyDescent="0.25">
      <c r="A939" s="130"/>
      <c r="B939" s="130"/>
      <c r="C939" s="130"/>
      <c r="D939" s="130"/>
      <c r="E939" s="130"/>
    </row>
    <row r="940" spans="1:5" x14ac:dyDescent="0.25">
      <c r="A940" s="130"/>
      <c r="B940" s="130"/>
      <c r="C940" s="130"/>
      <c r="D940" s="130"/>
      <c r="E940" s="130"/>
    </row>
    <row r="941" spans="1:5" x14ac:dyDescent="0.25">
      <c r="A941" s="130"/>
      <c r="B941" s="130"/>
      <c r="C941" s="130"/>
      <c r="D941" s="130"/>
      <c r="E941" s="130"/>
    </row>
    <row r="942" spans="1:5" x14ac:dyDescent="0.25">
      <c r="A942" s="130"/>
      <c r="B942" s="130"/>
      <c r="C942" s="130"/>
      <c r="D942" s="130"/>
      <c r="E942" s="130"/>
    </row>
    <row r="943" spans="1:5" x14ac:dyDescent="0.25">
      <c r="A943" s="130"/>
      <c r="B943" s="130"/>
      <c r="C943" s="130"/>
      <c r="D943" s="130"/>
      <c r="E943" s="130"/>
    </row>
    <row r="944" spans="1:5" x14ac:dyDescent="0.25">
      <c r="A944" s="130"/>
      <c r="B944" s="130"/>
      <c r="C944" s="130"/>
      <c r="D944" s="130"/>
      <c r="E944" s="130"/>
    </row>
    <row r="945" spans="1:5" x14ac:dyDescent="0.25">
      <c r="A945" s="130"/>
      <c r="B945" s="130"/>
      <c r="C945" s="130"/>
      <c r="D945" s="130"/>
      <c r="E945" s="130"/>
    </row>
    <row r="946" spans="1:5" x14ac:dyDescent="0.25">
      <c r="A946" s="130"/>
      <c r="B946" s="130"/>
      <c r="C946" s="130"/>
      <c r="D946" s="130"/>
      <c r="E946" s="130"/>
    </row>
    <row r="947" spans="1:5" x14ac:dyDescent="0.25">
      <c r="A947" s="130"/>
      <c r="B947" s="130"/>
      <c r="C947" s="130"/>
      <c r="D947" s="130"/>
      <c r="E947" s="130"/>
    </row>
    <row r="948" spans="1:5" x14ac:dyDescent="0.25">
      <c r="A948" s="130"/>
      <c r="B948" s="130"/>
      <c r="C948" s="130"/>
      <c r="D948" s="130"/>
      <c r="E948" s="130"/>
    </row>
    <row r="949" spans="1:5" x14ac:dyDescent="0.25">
      <c r="A949" s="130"/>
      <c r="B949" s="130"/>
      <c r="C949" s="130"/>
      <c r="D949" s="130"/>
      <c r="E949" s="130"/>
    </row>
    <row r="950" spans="1:5" x14ac:dyDescent="0.25">
      <c r="A950" s="130"/>
      <c r="B950" s="130"/>
      <c r="C950" s="130"/>
      <c r="D950" s="130"/>
      <c r="E950" s="130"/>
    </row>
    <row r="951" spans="1:5" x14ac:dyDescent="0.25">
      <c r="A951" s="130"/>
      <c r="B951" s="130"/>
      <c r="C951" s="130"/>
      <c r="D951" s="130"/>
      <c r="E951" s="130"/>
    </row>
    <row r="952" spans="1:5" x14ac:dyDescent="0.25">
      <c r="A952" s="130"/>
      <c r="B952" s="130"/>
      <c r="C952" s="130"/>
      <c r="D952" s="130"/>
      <c r="E952" s="130"/>
    </row>
    <row r="953" spans="1:5" x14ac:dyDescent="0.25">
      <c r="A953" s="130"/>
      <c r="B953" s="130"/>
      <c r="C953" s="130"/>
      <c r="D953" s="130"/>
      <c r="E953" s="130"/>
    </row>
    <row r="954" spans="1:5" x14ac:dyDescent="0.25">
      <c r="A954" s="130"/>
      <c r="B954" s="130"/>
      <c r="C954" s="130"/>
      <c r="D954" s="130"/>
      <c r="E954" s="130"/>
    </row>
    <row r="955" spans="1:5" x14ac:dyDescent="0.25">
      <c r="A955" s="130"/>
      <c r="B955" s="130"/>
      <c r="C955" s="130"/>
      <c r="D955" s="130"/>
      <c r="E955" s="130"/>
    </row>
    <row r="956" spans="1:5" x14ac:dyDescent="0.25">
      <c r="A956" s="130"/>
      <c r="B956" s="130"/>
      <c r="C956" s="130"/>
      <c r="D956" s="130"/>
      <c r="E956" s="130"/>
    </row>
    <row r="957" spans="1:5" x14ac:dyDescent="0.25">
      <c r="A957" s="130"/>
      <c r="B957" s="130"/>
      <c r="C957" s="130"/>
      <c r="D957" s="130"/>
      <c r="E957" s="130"/>
    </row>
    <row r="958" spans="1:5" x14ac:dyDescent="0.25">
      <c r="A958" s="130"/>
      <c r="B958" s="130"/>
      <c r="C958" s="130"/>
      <c r="D958" s="130"/>
      <c r="E958" s="130"/>
    </row>
    <row r="959" spans="1:5" x14ac:dyDescent="0.25">
      <c r="A959" s="130"/>
      <c r="B959" s="130"/>
      <c r="C959" s="130"/>
      <c r="D959" s="130"/>
      <c r="E959" s="130"/>
    </row>
    <row r="960" spans="1:5" x14ac:dyDescent="0.25">
      <c r="A960" s="130"/>
      <c r="B960" s="130"/>
      <c r="C960" s="130"/>
      <c r="D960" s="130"/>
      <c r="E960" s="130"/>
    </row>
    <row r="961" spans="1:5" x14ac:dyDescent="0.25">
      <c r="A961" s="130"/>
      <c r="B961" s="130"/>
      <c r="C961" s="130"/>
      <c r="D961" s="130"/>
      <c r="E961" s="130"/>
    </row>
    <row r="962" spans="1:5" x14ac:dyDescent="0.25">
      <c r="A962" s="130"/>
      <c r="B962" s="130"/>
      <c r="C962" s="130"/>
      <c r="D962" s="130"/>
      <c r="E962" s="130"/>
    </row>
    <row r="963" spans="1:5" x14ac:dyDescent="0.25">
      <c r="A963" s="130"/>
      <c r="B963" s="130"/>
      <c r="C963" s="130"/>
      <c r="D963" s="130"/>
      <c r="E963" s="130"/>
    </row>
    <row r="964" spans="1:5" x14ac:dyDescent="0.25">
      <c r="A964" s="130"/>
      <c r="B964" s="130"/>
      <c r="C964" s="130"/>
      <c r="D964" s="130"/>
      <c r="E964" s="130"/>
    </row>
    <row r="965" spans="1:5" x14ac:dyDescent="0.25">
      <c r="A965" s="130"/>
      <c r="B965" s="130"/>
      <c r="C965" s="130"/>
      <c r="D965" s="130"/>
      <c r="E965" s="130"/>
    </row>
    <row r="966" spans="1:5" x14ac:dyDescent="0.25">
      <c r="A966" s="130"/>
      <c r="B966" s="130"/>
      <c r="C966" s="130"/>
      <c r="D966" s="130"/>
      <c r="E966" s="130"/>
    </row>
    <row r="967" spans="1:5" x14ac:dyDescent="0.25">
      <c r="A967" s="130"/>
      <c r="B967" s="130"/>
      <c r="C967" s="130"/>
      <c r="D967" s="130"/>
      <c r="E967" s="130"/>
    </row>
    <row r="968" spans="1:5" x14ac:dyDescent="0.25">
      <c r="A968" s="130"/>
      <c r="B968" s="130"/>
      <c r="C968" s="130"/>
      <c r="D968" s="130"/>
      <c r="E968" s="130"/>
    </row>
    <row r="969" spans="1:5" x14ac:dyDescent="0.25">
      <c r="A969" s="130"/>
      <c r="B969" s="130"/>
      <c r="C969" s="130"/>
      <c r="D969" s="130"/>
      <c r="E969" s="130"/>
    </row>
    <row r="970" spans="1:5" x14ac:dyDescent="0.25">
      <c r="A970" s="130"/>
      <c r="B970" s="130"/>
      <c r="C970" s="130"/>
      <c r="D970" s="130"/>
      <c r="E970" s="130"/>
    </row>
    <row r="971" spans="1:5" x14ac:dyDescent="0.25">
      <c r="A971" s="130"/>
      <c r="B971" s="130"/>
      <c r="C971" s="130"/>
      <c r="D971" s="130"/>
      <c r="E971" s="130"/>
    </row>
    <row r="972" spans="1:5" x14ac:dyDescent="0.25">
      <c r="A972" s="130"/>
      <c r="B972" s="130"/>
      <c r="C972" s="130"/>
      <c r="D972" s="130"/>
      <c r="E972" s="130"/>
    </row>
    <row r="973" spans="1:5" x14ac:dyDescent="0.25">
      <c r="A973" s="130"/>
      <c r="B973" s="130"/>
      <c r="C973" s="130"/>
      <c r="D973" s="130"/>
      <c r="E973" s="130"/>
    </row>
    <row r="974" spans="1:5" x14ac:dyDescent="0.25">
      <c r="A974" s="130"/>
      <c r="B974" s="130"/>
      <c r="C974" s="130"/>
      <c r="D974" s="130"/>
      <c r="E974" s="130"/>
    </row>
    <row r="975" spans="1:5" x14ac:dyDescent="0.25">
      <c r="A975" s="130"/>
      <c r="B975" s="130"/>
      <c r="C975" s="130"/>
      <c r="D975" s="130"/>
      <c r="E975" s="130"/>
    </row>
    <row r="976" spans="1:5" x14ac:dyDescent="0.25">
      <c r="A976" s="130"/>
      <c r="B976" s="130"/>
      <c r="C976" s="130"/>
      <c r="D976" s="130"/>
      <c r="E976" s="130"/>
    </row>
    <row r="977" spans="1:5" x14ac:dyDescent="0.25">
      <c r="A977" s="130"/>
      <c r="B977" s="130"/>
      <c r="C977" s="130"/>
      <c r="D977" s="130"/>
      <c r="E977" s="130"/>
    </row>
    <row r="978" spans="1:5" x14ac:dyDescent="0.25">
      <c r="A978" s="130"/>
      <c r="B978" s="130"/>
      <c r="C978" s="130"/>
      <c r="D978" s="130"/>
      <c r="E978" s="130"/>
    </row>
    <row r="979" spans="1:5" x14ac:dyDescent="0.25">
      <c r="A979" s="130"/>
      <c r="B979" s="130"/>
      <c r="C979" s="130"/>
      <c r="D979" s="130"/>
      <c r="E979" s="130"/>
    </row>
    <row r="980" spans="1:5" x14ac:dyDescent="0.25">
      <c r="A980" s="130"/>
      <c r="B980" s="130"/>
      <c r="C980" s="130"/>
      <c r="D980" s="130"/>
      <c r="E980" s="130"/>
    </row>
    <row r="981" spans="1:5" x14ac:dyDescent="0.25">
      <c r="A981" s="130"/>
      <c r="B981" s="130"/>
      <c r="C981" s="130"/>
      <c r="D981" s="130"/>
      <c r="E981" s="130"/>
    </row>
    <row r="982" spans="1:5" x14ac:dyDescent="0.25">
      <c r="A982" s="130"/>
      <c r="B982" s="130"/>
      <c r="C982" s="130"/>
      <c r="D982" s="130"/>
      <c r="E982" s="130"/>
    </row>
    <row r="983" spans="1:5" x14ac:dyDescent="0.25">
      <c r="A983" s="130"/>
      <c r="B983" s="130"/>
      <c r="C983" s="130"/>
      <c r="D983" s="130"/>
      <c r="E983" s="130"/>
    </row>
    <row r="984" spans="1:5" x14ac:dyDescent="0.25">
      <c r="A984" s="130"/>
      <c r="B984" s="130"/>
      <c r="C984" s="130"/>
      <c r="D984" s="130"/>
      <c r="E984" s="130"/>
    </row>
    <row r="985" spans="1:5" x14ac:dyDescent="0.25">
      <c r="A985" s="130"/>
      <c r="B985" s="130"/>
      <c r="C985" s="130"/>
      <c r="D985" s="130"/>
      <c r="E985" s="130"/>
    </row>
    <row r="986" spans="1:5" x14ac:dyDescent="0.25">
      <c r="A986" s="130"/>
      <c r="B986" s="130"/>
      <c r="C986" s="130"/>
      <c r="D986" s="130"/>
      <c r="E986" s="130"/>
    </row>
    <row r="987" spans="1:5" x14ac:dyDescent="0.25">
      <c r="A987" s="130"/>
      <c r="B987" s="130"/>
      <c r="C987" s="130"/>
      <c r="D987" s="130"/>
      <c r="E987" s="130"/>
    </row>
    <row r="988" spans="1:5" x14ac:dyDescent="0.25">
      <c r="A988" s="130"/>
      <c r="B988" s="130"/>
      <c r="C988" s="130"/>
      <c r="D988" s="130"/>
      <c r="E988" s="130"/>
    </row>
    <row r="989" spans="1:5" x14ac:dyDescent="0.25">
      <c r="A989" s="130"/>
      <c r="B989" s="130"/>
      <c r="C989" s="130"/>
      <c r="D989" s="130"/>
      <c r="E989" s="130"/>
    </row>
    <row r="990" spans="1:5" x14ac:dyDescent="0.25">
      <c r="A990" s="130"/>
      <c r="B990" s="130"/>
      <c r="C990" s="130"/>
      <c r="D990" s="130"/>
      <c r="E990" s="130"/>
    </row>
    <row r="991" spans="1:5" x14ac:dyDescent="0.25">
      <c r="A991" s="130"/>
      <c r="B991" s="130"/>
      <c r="C991" s="130"/>
      <c r="D991" s="130"/>
      <c r="E991" s="130"/>
    </row>
    <row r="992" spans="1:5" x14ac:dyDescent="0.25">
      <c r="A992" s="130"/>
      <c r="B992" s="130"/>
      <c r="C992" s="130"/>
      <c r="D992" s="130"/>
      <c r="E992" s="130"/>
    </row>
    <row r="993" spans="1:5" x14ac:dyDescent="0.25">
      <c r="A993" s="130"/>
      <c r="B993" s="130"/>
      <c r="C993" s="130"/>
      <c r="D993" s="130"/>
      <c r="E993" s="130"/>
    </row>
    <row r="994" spans="1:5" x14ac:dyDescent="0.25">
      <c r="A994" s="130"/>
      <c r="B994" s="130"/>
      <c r="C994" s="130"/>
      <c r="D994" s="130"/>
      <c r="E994" s="130"/>
    </row>
    <row r="995" spans="1:5" x14ac:dyDescent="0.25">
      <c r="A995" s="130"/>
      <c r="B995" s="130"/>
      <c r="C995" s="130"/>
      <c r="D995" s="130"/>
      <c r="E995" s="130"/>
    </row>
    <row r="996" spans="1:5" x14ac:dyDescent="0.25">
      <c r="A996" s="130"/>
      <c r="B996" s="130"/>
      <c r="C996" s="130"/>
      <c r="D996" s="130"/>
      <c r="E996" s="130"/>
    </row>
    <row r="997" spans="1:5" x14ac:dyDescent="0.25">
      <c r="A997" s="130"/>
      <c r="B997" s="130"/>
      <c r="C997" s="130"/>
      <c r="D997" s="130"/>
      <c r="E997" s="130"/>
    </row>
    <row r="998" spans="1:5" x14ac:dyDescent="0.25">
      <c r="A998" s="130"/>
      <c r="B998" s="130"/>
      <c r="C998" s="130"/>
      <c r="D998" s="130"/>
      <c r="E998" s="130"/>
    </row>
    <row r="999" spans="1:5" x14ac:dyDescent="0.25">
      <c r="A999" s="130"/>
      <c r="B999" s="130"/>
      <c r="C999" s="130"/>
      <c r="D999" s="130"/>
      <c r="E999" s="130"/>
    </row>
    <row r="1000" spans="1:5" x14ac:dyDescent="0.25">
      <c r="A1000" s="130"/>
      <c r="B1000" s="130"/>
      <c r="C1000" s="130"/>
      <c r="D1000" s="130"/>
      <c r="E1000" s="130"/>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00"/>
  <sheetViews>
    <sheetView workbookViewId="0"/>
  </sheetViews>
  <sheetFormatPr defaultColWidth="14.42578125" defaultRowHeight="15" customHeight="1" x14ac:dyDescent="0.25"/>
  <cols>
    <col min="2" max="2" width="60.5703125" customWidth="1"/>
    <col min="5" max="5" width="38.5703125" customWidth="1"/>
    <col min="6" max="6" width="26.42578125" customWidth="1"/>
    <col min="7" max="7" width="25.140625" customWidth="1"/>
  </cols>
  <sheetData>
    <row r="1" spans="1:9" x14ac:dyDescent="0.25">
      <c r="A1" s="131" t="s">
        <v>1454</v>
      </c>
      <c r="B1" s="131" t="s">
        <v>0</v>
      </c>
      <c r="C1" s="131" t="s">
        <v>1</v>
      </c>
      <c r="D1" s="131" t="s">
        <v>2</v>
      </c>
      <c r="E1" s="132" t="s">
        <v>545</v>
      </c>
      <c r="F1" s="131" t="s">
        <v>3</v>
      </c>
      <c r="G1" s="131" t="s">
        <v>546</v>
      </c>
      <c r="I1" s="42" t="s">
        <v>1455</v>
      </c>
    </row>
    <row r="2" spans="1:9" x14ac:dyDescent="0.25">
      <c r="A2" s="123">
        <v>1</v>
      </c>
      <c r="B2" s="124" t="s">
        <v>1461</v>
      </c>
      <c r="C2" s="125">
        <v>300</v>
      </c>
      <c r="D2" s="125">
        <v>363</v>
      </c>
      <c r="E2" s="133" t="s">
        <v>549</v>
      </c>
      <c r="F2" s="134" t="s">
        <v>1462</v>
      </c>
      <c r="G2" s="126" t="s">
        <v>551</v>
      </c>
    </row>
    <row r="3" spans="1:9" x14ac:dyDescent="0.25">
      <c r="A3" s="123">
        <v>2</v>
      </c>
      <c r="B3" s="124" t="s">
        <v>1463</v>
      </c>
      <c r="C3" s="125">
        <v>375</v>
      </c>
      <c r="D3" s="125">
        <v>453.75</v>
      </c>
      <c r="E3" s="133" t="s">
        <v>553</v>
      </c>
      <c r="F3" s="134" t="s">
        <v>1462</v>
      </c>
      <c r="G3" s="126" t="s">
        <v>551</v>
      </c>
    </row>
    <row r="4" spans="1:9" x14ac:dyDescent="0.25">
      <c r="A4" s="123">
        <v>3</v>
      </c>
      <c r="B4" s="124" t="s">
        <v>564</v>
      </c>
      <c r="C4" s="125">
        <v>525</v>
      </c>
      <c r="D4" s="125">
        <v>635.25</v>
      </c>
      <c r="E4" s="133" t="s">
        <v>554</v>
      </c>
      <c r="F4" s="134" t="s">
        <v>1462</v>
      </c>
      <c r="G4" s="126" t="s">
        <v>551</v>
      </c>
    </row>
    <row r="5" spans="1:9" x14ac:dyDescent="0.25">
      <c r="A5" s="123">
        <v>4</v>
      </c>
      <c r="B5" s="124" t="s">
        <v>1464</v>
      </c>
      <c r="C5" s="125">
        <v>300</v>
      </c>
      <c r="D5" s="125">
        <v>363</v>
      </c>
      <c r="E5" s="133" t="s">
        <v>1465</v>
      </c>
      <c r="F5" s="134" t="s">
        <v>1462</v>
      </c>
      <c r="G5" s="126" t="s">
        <v>551</v>
      </c>
    </row>
    <row r="6" spans="1:9" x14ac:dyDescent="0.25">
      <c r="A6" s="123">
        <v>5</v>
      </c>
      <c r="B6" s="124" t="s">
        <v>1466</v>
      </c>
      <c r="C6" s="125">
        <v>300</v>
      </c>
      <c r="D6" s="125">
        <v>363</v>
      </c>
      <c r="E6" s="133" t="s">
        <v>1467</v>
      </c>
      <c r="F6" s="134" t="s">
        <v>1462</v>
      </c>
      <c r="G6" s="126" t="s">
        <v>551</v>
      </c>
    </row>
    <row r="7" spans="1:9" x14ac:dyDescent="0.25">
      <c r="A7" s="123">
        <v>6</v>
      </c>
      <c r="B7" s="124" t="s">
        <v>572</v>
      </c>
      <c r="C7" s="125">
        <v>300</v>
      </c>
      <c r="D7" s="125">
        <v>363</v>
      </c>
      <c r="E7" s="133" t="s">
        <v>1468</v>
      </c>
      <c r="F7" s="134" t="s">
        <v>1462</v>
      </c>
      <c r="G7" s="126" t="s">
        <v>551</v>
      </c>
    </row>
    <row r="8" spans="1:9" x14ac:dyDescent="0.25">
      <c r="A8" s="123">
        <v>7</v>
      </c>
      <c r="B8" s="124" t="s">
        <v>572</v>
      </c>
      <c r="C8" s="125">
        <v>600</v>
      </c>
      <c r="D8" s="125">
        <v>726</v>
      </c>
      <c r="E8" s="133" t="s">
        <v>563</v>
      </c>
      <c r="F8" s="134" t="s">
        <v>1462</v>
      </c>
      <c r="G8" s="126" t="s">
        <v>551</v>
      </c>
    </row>
    <row r="9" spans="1:9" x14ac:dyDescent="0.25">
      <c r="A9" s="123">
        <v>8</v>
      </c>
      <c r="B9" s="124" t="s">
        <v>1469</v>
      </c>
      <c r="C9" s="125">
        <v>450</v>
      </c>
      <c r="D9" s="125">
        <v>544.5</v>
      </c>
      <c r="E9" s="133" t="s">
        <v>563</v>
      </c>
      <c r="F9" s="134" t="s">
        <v>1462</v>
      </c>
      <c r="G9" s="126" t="s">
        <v>551</v>
      </c>
    </row>
    <row r="10" spans="1:9" x14ac:dyDescent="0.25">
      <c r="A10" s="123">
        <v>9</v>
      </c>
      <c r="B10" s="124" t="s">
        <v>564</v>
      </c>
      <c r="C10" s="125">
        <v>975</v>
      </c>
      <c r="D10" s="125">
        <v>1179.75</v>
      </c>
      <c r="E10" s="133" t="s">
        <v>565</v>
      </c>
      <c r="F10" s="134" t="s">
        <v>566</v>
      </c>
      <c r="G10" s="126" t="s">
        <v>551</v>
      </c>
    </row>
    <row r="11" spans="1:9" x14ac:dyDescent="0.25">
      <c r="A11" s="123">
        <v>10</v>
      </c>
      <c r="B11" s="124" t="s">
        <v>567</v>
      </c>
      <c r="C11" s="125">
        <v>1605</v>
      </c>
      <c r="D11" s="125">
        <v>1942.05</v>
      </c>
      <c r="E11" s="133" t="s">
        <v>1470</v>
      </c>
      <c r="F11" s="134" t="s">
        <v>569</v>
      </c>
      <c r="G11" s="126" t="s">
        <v>551</v>
      </c>
    </row>
    <row r="12" spans="1:9" x14ac:dyDescent="0.25">
      <c r="A12" s="123">
        <v>11</v>
      </c>
      <c r="B12" s="124" t="s">
        <v>570</v>
      </c>
      <c r="C12" s="125">
        <v>1605</v>
      </c>
      <c r="D12" s="125">
        <v>1942.05</v>
      </c>
      <c r="E12" s="133" t="s">
        <v>571</v>
      </c>
      <c r="F12" s="134" t="s">
        <v>569</v>
      </c>
      <c r="G12" s="126" t="s">
        <v>551</v>
      </c>
    </row>
    <row r="13" spans="1:9" x14ac:dyDescent="0.25">
      <c r="A13" s="123">
        <v>12</v>
      </c>
      <c r="B13" s="124" t="s">
        <v>572</v>
      </c>
      <c r="C13" s="125">
        <v>1605</v>
      </c>
      <c r="D13" s="125">
        <v>1942.05</v>
      </c>
      <c r="E13" s="133" t="s">
        <v>571</v>
      </c>
      <c r="F13" s="134" t="s">
        <v>569</v>
      </c>
      <c r="G13" s="126" t="s">
        <v>551</v>
      </c>
    </row>
    <row r="14" spans="1:9" x14ac:dyDescent="0.25">
      <c r="A14" s="123">
        <v>13</v>
      </c>
      <c r="B14" s="124" t="s">
        <v>573</v>
      </c>
      <c r="C14" s="125">
        <v>1605</v>
      </c>
      <c r="D14" s="125">
        <v>1942.05</v>
      </c>
      <c r="E14" s="133" t="s">
        <v>571</v>
      </c>
      <c r="F14" s="134" t="s">
        <v>569</v>
      </c>
      <c r="G14" s="126" t="s">
        <v>551</v>
      </c>
    </row>
    <row r="15" spans="1:9" x14ac:dyDescent="0.25">
      <c r="A15" s="123">
        <v>14</v>
      </c>
      <c r="B15" s="124" t="s">
        <v>574</v>
      </c>
      <c r="C15" s="125">
        <v>1605</v>
      </c>
      <c r="D15" s="125">
        <v>1942.05</v>
      </c>
      <c r="E15" s="133" t="s">
        <v>571</v>
      </c>
      <c r="F15" s="134" t="s">
        <v>569</v>
      </c>
      <c r="G15" s="126" t="s">
        <v>551</v>
      </c>
    </row>
    <row r="16" spans="1:9" x14ac:dyDescent="0.25">
      <c r="A16" s="123">
        <v>15</v>
      </c>
      <c r="B16" s="124" t="s">
        <v>575</v>
      </c>
      <c r="C16" s="125">
        <v>4815</v>
      </c>
      <c r="D16" s="125">
        <v>5826.15</v>
      </c>
      <c r="E16" s="133" t="s">
        <v>1471</v>
      </c>
      <c r="F16" s="134" t="s">
        <v>569</v>
      </c>
      <c r="G16" s="126" t="s">
        <v>551</v>
      </c>
    </row>
    <row r="17" spans="1:7" x14ac:dyDescent="0.25">
      <c r="A17" s="123">
        <v>16</v>
      </c>
      <c r="B17" s="135" t="s">
        <v>577</v>
      </c>
      <c r="C17" s="125">
        <v>375</v>
      </c>
      <c r="D17" s="125">
        <v>453.75</v>
      </c>
      <c r="E17" s="136" t="s">
        <v>1472</v>
      </c>
      <c r="F17" s="137" t="s">
        <v>1473</v>
      </c>
      <c r="G17" s="138" t="s">
        <v>580</v>
      </c>
    </row>
    <row r="18" spans="1:7" x14ac:dyDescent="0.25">
      <c r="A18" s="123">
        <v>17</v>
      </c>
      <c r="B18" s="124" t="s">
        <v>581</v>
      </c>
      <c r="C18" s="125">
        <v>450</v>
      </c>
      <c r="D18" s="125">
        <v>544.5</v>
      </c>
      <c r="E18" s="133" t="s">
        <v>1474</v>
      </c>
      <c r="F18" s="137" t="s">
        <v>1473</v>
      </c>
      <c r="G18" s="138" t="s">
        <v>580</v>
      </c>
    </row>
    <row r="19" spans="1:7" x14ac:dyDescent="0.25">
      <c r="A19" s="123">
        <v>18</v>
      </c>
      <c r="B19" s="124" t="s">
        <v>1475</v>
      </c>
      <c r="C19" s="125">
        <v>525</v>
      </c>
      <c r="D19" s="125">
        <v>635.25</v>
      </c>
      <c r="E19" s="133" t="s">
        <v>584</v>
      </c>
      <c r="F19" s="137" t="s">
        <v>1473</v>
      </c>
      <c r="G19" s="138" t="s">
        <v>580</v>
      </c>
    </row>
    <row r="20" spans="1:7" x14ac:dyDescent="0.25">
      <c r="A20" s="123">
        <v>19</v>
      </c>
      <c r="B20" s="124" t="s">
        <v>1476</v>
      </c>
      <c r="C20" s="125">
        <v>675</v>
      </c>
      <c r="D20" s="125">
        <v>816.75</v>
      </c>
      <c r="E20" s="133" t="s">
        <v>586</v>
      </c>
      <c r="F20" s="137" t="s">
        <v>1473</v>
      </c>
      <c r="G20" s="138" t="s">
        <v>580</v>
      </c>
    </row>
    <row r="21" spans="1:7" x14ac:dyDescent="0.25">
      <c r="A21" s="123">
        <v>20</v>
      </c>
      <c r="B21" s="124" t="s">
        <v>587</v>
      </c>
      <c r="C21" s="125">
        <v>825</v>
      </c>
      <c r="D21" s="125">
        <v>998.25</v>
      </c>
      <c r="E21" s="133" t="s">
        <v>588</v>
      </c>
      <c r="F21" s="137" t="s">
        <v>1473</v>
      </c>
      <c r="G21" s="138" t="s">
        <v>580</v>
      </c>
    </row>
    <row r="22" spans="1:7" x14ac:dyDescent="0.25">
      <c r="A22" s="123">
        <v>21</v>
      </c>
      <c r="B22" s="124" t="s">
        <v>589</v>
      </c>
      <c r="C22" s="125">
        <v>450</v>
      </c>
      <c r="D22" s="125">
        <v>544.5</v>
      </c>
      <c r="E22" s="133" t="s">
        <v>1477</v>
      </c>
      <c r="F22" s="137" t="s">
        <v>1473</v>
      </c>
      <c r="G22" s="138" t="s">
        <v>580</v>
      </c>
    </row>
    <row r="23" spans="1:7" x14ac:dyDescent="0.25">
      <c r="A23" s="123">
        <v>22</v>
      </c>
      <c r="B23" s="124" t="s">
        <v>591</v>
      </c>
      <c r="C23" s="125">
        <v>600</v>
      </c>
      <c r="D23" s="125">
        <v>726</v>
      </c>
      <c r="E23" s="133" t="s">
        <v>1478</v>
      </c>
      <c r="F23" s="137" t="s">
        <v>1473</v>
      </c>
      <c r="G23" s="138" t="s">
        <v>580</v>
      </c>
    </row>
    <row r="24" spans="1:7" x14ac:dyDescent="0.25">
      <c r="A24" s="123">
        <v>23</v>
      </c>
      <c r="B24" s="124" t="s">
        <v>593</v>
      </c>
      <c r="C24" s="125">
        <v>210</v>
      </c>
      <c r="D24" s="125">
        <v>254.1</v>
      </c>
      <c r="E24" s="133" t="s">
        <v>1479</v>
      </c>
      <c r="F24" s="137" t="s">
        <v>1473</v>
      </c>
      <c r="G24" s="138" t="s">
        <v>580</v>
      </c>
    </row>
    <row r="25" spans="1:7" x14ac:dyDescent="0.25">
      <c r="A25" s="123">
        <v>24</v>
      </c>
      <c r="B25" s="124" t="s">
        <v>595</v>
      </c>
      <c r="C25" s="125">
        <v>120</v>
      </c>
      <c r="D25" s="125">
        <v>145.19999999999999</v>
      </c>
      <c r="E25" s="133" t="s">
        <v>596</v>
      </c>
      <c r="F25" s="137" t="s">
        <v>1473</v>
      </c>
      <c r="G25" s="138" t="s">
        <v>580</v>
      </c>
    </row>
    <row r="26" spans="1:7" x14ac:dyDescent="0.25">
      <c r="A26" s="123">
        <v>25</v>
      </c>
      <c r="B26" s="124" t="s">
        <v>1480</v>
      </c>
      <c r="C26" s="125">
        <v>150</v>
      </c>
      <c r="D26" s="125">
        <v>181.5</v>
      </c>
      <c r="E26" s="133" t="s">
        <v>598</v>
      </c>
      <c r="F26" s="137" t="s">
        <v>1473</v>
      </c>
      <c r="G26" s="138" t="s">
        <v>580</v>
      </c>
    </row>
    <row r="27" spans="1:7" x14ac:dyDescent="0.25">
      <c r="A27" s="123">
        <v>26</v>
      </c>
      <c r="B27" s="124" t="s">
        <v>599</v>
      </c>
      <c r="C27" s="125">
        <v>225</v>
      </c>
      <c r="D27" s="125">
        <v>272.25</v>
      </c>
      <c r="E27" s="133" t="s">
        <v>1481</v>
      </c>
      <c r="F27" s="134" t="s">
        <v>601</v>
      </c>
      <c r="G27" s="138" t="s">
        <v>580</v>
      </c>
    </row>
    <row r="28" spans="1:7" x14ac:dyDescent="0.25">
      <c r="A28" s="123">
        <v>27</v>
      </c>
      <c r="B28" s="124" t="s">
        <v>602</v>
      </c>
      <c r="C28" s="125">
        <v>225</v>
      </c>
      <c r="D28" s="125">
        <v>272.25</v>
      </c>
      <c r="E28" s="133" t="s">
        <v>1482</v>
      </c>
      <c r="F28" s="134" t="s">
        <v>1483</v>
      </c>
      <c r="G28" s="138" t="s">
        <v>580</v>
      </c>
    </row>
    <row r="29" spans="1:7" x14ac:dyDescent="0.25">
      <c r="A29" s="123">
        <v>28</v>
      </c>
      <c r="B29" s="124" t="s">
        <v>605</v>
      </c>
      <c r="C29" s="125">
        <v>1605</v>
      </c>
      <c r="D29" s="125">
        <v>1942.05</v>
      </c>
      <c r="E29" s="133" t="s">
        <v>1484</v>
      </c>
      <c r="F29" s="134" t="s">
        <v>569</v>
      </c>
      <c r="G29" s="138" t="s">
        <v>580</v>
      </c>
    </row>
    <row r="30" spans="1:7" x14ac:dyDescent="0.25">
      <c r="A30" s="123">
        <v>29</v>
      </c>
      <c r="B30" s="124" t="s">
        <v>1485</v>
      </c>
      <c r="C30" s="125">
        <v>1605</v>
      </c>
      <c r="D30" s="125">
        <v>1942.05</v>
      </c>
      <c r="E30" s="133" t="s">
        <v>608</v>
      </c>
      <c r="F30" s="134" t="s">
        <v>569</v>
      </c>
      <c r="G30" s="138" t="s">
        <v>580</v>
      </c>
    </row>
    <row r="31" spans="1:7" x14ac:dyDescent="0.25">
      <c r="A31" s="123">
        <v>30</v>
      </c>
      <c r="B31" s="124" t="s">
        <v>610</v>
      </c>
      <c r="C31" s="125">
        <v>1605</v>
      </c>
      <c r="D31" s="125">
        <v>1942.05</v>
      </c>
      <c r="E31" s="133" t="s">
        <v>1486</v>
      </c>
      <c r="F31" s="134" t="s">
        <v>569</v>
      </c>
      <c r="G31" s="138" t="s">
        <v>580</v>
      </c>
    </row>
    <row r="32" spans="1:7" x14ac:dyDescent="0.25">
      <c r="A32" s="123">
        <v>31</v>
      </c>
      <c r="B32" s="124" t="s">
        <v>612</v>
      </c>
      <c r="C32" s="125">
        <v>1605</v>
      </c>
      <c r="D32" s="125">
        <v>1942.05</v>
      </c>
      <c r="E32" s="133" t="s">
        <v>1487</v>
      </c>
      <c r="F32" s="134" t="s">
        <v>569</v>
      </c>
      <c r="G32" s="138" t="s">
        <v>580</v>
      </c>
    </row>
    <row r="33" spans="1:7" x14ac:dyDescent="0.25">
      <c r="A33" s="123">
        <v>32</v>
      </c>
      <c r="B33" s="124" t="s">
        <v>614</v>
      </c>
      <c r="C33" s="125">
        <v>3210</v>
      </c>
      <c r="D33" s="125">
        <v>3884.1</v>
      </c>
      <c r="E33" s="133" t="s">
        <v>1488</v>
      </c>
      <c r="F33" s="134" t="s">
        <v>569</v>
      </c>
      <c r="G33" s="138" t="s">
        <v>580</v>
      </c>
    </row>
    <row r="34" spans="1:7" x14ac:dyDescent="0.25">
      <c r="A34" s="123">
        <v>33</v>
      </c>
      <c r="B34" s="124" t="s">
        <v>617</v>
      </c>
      <c r="C34" s="125">
        <v>1605</v>
      </c>
      <c r="D34" s="125">
        <v>1942.05</v>
      </c>
      <c r="E34" s="133" t="s">
        <v>1489</v>
      </c>
      <c r="F34" s="134" t="s">
        <v>569</v>
      </c>
      <c r="G34" s="138" t="s">
        <v>580</v>
      </c>
    </row>
    <row r="35" spans="1:7" x14ac:dyDescent="0.25">
      <c r="A35" s="123">
        <v>34</v>
      </c>
      <c r="B35" s="135" t="s">
        <v>1490</v>
      </c>
      <c r="C35" s="125">
        <v>525</v>
      </c>
      <c r="D35" s="125">
        <v>635.25</v>
      </c>
      <c r="E35" s="133" t="s">
        <v>1491</v>
      </c>
      <c r="F35" s="137" t="s">
        <v>659</v>
      </c>
      <c r="G35" s="138" t="s">
        <v>622</v>
      </c>
    </row>
    <row r="36" spans="1:7" x14ac:dyDescent="0.25">
      <c r="A36" s="123">
        <v>35</v>
      </c>
      <c r="B36" s="124" t="s">
        <v>1492</v>
      </c>
      <c r="C36" s="125">
        <v>375</v>
      </c>
      <c r="D36" s="125">
        <v>453.75</v>
      </c>
      <c r="E36" s="133" t="s">
        <v>624</v>
      </c>
      <c r="F36" s="137" t="s">
        <v>659</v>
      </c>
      <c r="G36" s="138" t="s">
        <v>622</v>
      </c>
    </row>
    <row r="37" spans="1:7" x14ac:dyDescent="0.25">
      <c r="A37" s="123">
        <v>36</v>
      </c>
      <c r="B37" s="124" t="s">
        <v>1493</v>
      </c>
      <c r="C37" s="125">
        <v>735</v>
      </c>
      <c r="D37" s="125">
        <v>889.35</v>
      </c>
      <c r="E37" s="133" t="s">
        <v>626</v>
      </c>
      <c r="F37" s="137" t="s">
        <v>659</v>
      </c>
      <c r="G37" s="138" t="s">
        <v>622</v>
      </c>
    </row>
    <row r="38" spans="1:7" x14ac:dyDescent="0.25">
      <c r="A38" s="123">
        <v>37</v>
      </c>
      <c r="B38" s="124" t="s">
        <v>1494</v>
      </c>
      <c r="C38" s="125">
        <v>150</v>
      </c>
      <c r="D38" s="125">
        <v>181.5</v>
      </c>
      <c r="E38" s="133" t="s">
        <v>628</v>
      </c>
      <c r="F38" s="137" t="s">
        <v>659</v>
      </c>
      <c r="G38" s="138" t="s">
        <v>622</v>
      </c>
    </row>
    <row r="39" spans="1:7" x14ac:dyDescent="0.25">
      <c r="A39" s="123">
        <v>38</v>
      </c>
      <c r="B39" s="124" t="s">
        <v>1495</v>
      </c>
      <c r="C39" s="125">
        <v>600</v>
      </c>
      <c r="D39" s="125">
        <v>726</v>
      </c>
      <c r="E39" s="133" t="s">
        <v>1496</v>
      </c>
      <c r="F39" s="137" t="s">
        <v>659</v>
      </c>
      <c r="G39" s="138" t="s">
        <v>622</v>
      </c>
    </row>
    <row r="40" spans="1:7" x14ac:dyDescent="0.25">
      <c r="A40" s="123">
        <v>39</v>
      </c>
      <c r="B40" s="124" t="s">
        <v>1497</v>
      </c>
      <c r="C40" s="125">
        <v>675</v>
      </c>
      <c r="D40" s="125">
        <v>816.75</v>
      </c>
      <c r="E40" s="133" t="s">
        <v>1498</v>
      </c>
      <c r="F40" s="137" t="s">
        <v>659</v>
      </c>
      <c r="G40" s="138" t="s">
        <v>622</v>
      </c>
    </row>
    <row r="41" spans="1:7" x14ac:dyDescent="0.25">
      <c r="A41" s="123">
        <v>40</v>
      </c>
      <c r="B41" s="124" t="s">
        <v>1497</v>
      </c>
      <c r="C41" s="125">
        <v>825</v>
      </c>
      <c r="D41" s="125">
        <v>998.25</v>
      </c>
      <c r="E41" s="133" t="s">
        <v>1499</v>
      </c>
      <c r="F41" s="137" t="s">
        <v>659</v>
      </c>
      <c r="G41" s="138" t="s">
        <v>622</v>
      </c>
    </row>
    <row r="42" spans="1:7" x14ac:dyDescent="0.25">
      <c r="A42" s="123">
        <v>41</v>
      </c>
      <c r="B42" s="124" t="s">
        <v>887</v>
      </c>
      <c r="C42" s="125">
        <v>600</v>
      </c>
      <c r="D42" s="125">
        <v>726</v>
      </c>
      <c r="E42" s="133" t="s">
        <v>637</v>
      </c>
      <c r="F42" s="137" t="s">
        <v>659</v>
      </c>
      <c r="G42" s="138" t="s">
        <v>622</v>
      </c>
    </row>
    <row r="43" spans="1:7" x14ac:dyDescent="0.25">
      <c r="A43" s="123">
        <v>42</v>
      </c>
      <c r="B43" s="124" t="s">
        <v>1500</v>
      </c>
      <c r="C43" s="125">
        <v>1350</v>
      </c>
      <c r="D43" s="125">
        <v>1633.5</v>
      </c>
      <c r="E43" s="133" t="s">
        <v>642</v>
      </c>
      <c r="F43" s="137" t="s">
        <v>1501</v>
      </c>
      <c r="G43" s="138" t="s">
        <v>622</v>
      </c>
    </row>
    <row r="44" spans="1:7" x14ac:dyDescent="0.25">
      <c r="A44" s="123">
        <v>43</v>
      </c>
      <c r="B44" s="124" t="s">
        <v>641</v>
      </c>
      <c r="C44" s="125">
        <v>825</v>
      </c>
      <c r="D44" s="125">
        <v>998.25</v>
      </c>
      <c r="E44" s="133" t="s">
        <v>642</v>
      </c>
      <c r="F44" s="137" t="s">
        <v>1501</v>
      </c>
      <c r="G44" s="138" t="s">
        <v>622</v>
      </c>
    </row>
    <row r="45" spans="1:7" x14ac:dyDescent="0.25">
      <c r="A45" s="123">
        <v>44</v>
      </c>
      <c r="B45" s="124" t="s">
        <v>643</v>
      </c>
      <c r="C45" s="125">
        <v>525</v>
      </c>
      <c r="D45" s="125">
        <v>635.25</v>
      </c>
      <c r="E45" s="133" t="s">
        <v>644</v>
      </c>
      <c r="F45" s="137" t="s">
        <v>1501</v>
      </c>
      <c r="G45" s="138" t="s">
        <v>622</v>
      </c>
    </row>
    <row r="46" spans="1:7" x14ac:dyDescent="0.25">
      <c r="A46" s="123">
        <v>45</v>
      </c>
      <c r="B46" s="124" t="s">
        <v>645</v>
      </c>
      <c r="C46" s="125">
        <v>300</v>
      </c>
      <c r="D46" s="125">
        <v>363</v>
      </c>
      <c r="E46" s="133" t="s">
        <v>646</v>
      </c>
      <c r="F46" s="134" t="s">
        <v>601</v>
      </c>
      <c r="G46" s="138" t="s">
        <v>622</v>
      </c>
    </row>
    <row r="47" spans="1:7" x14ac:dyDescent="0.25">
      <c r="A47" s="123">
        <v>46</v>
      </c>
      <c r="B47" s="124" t="s">
        <v>1502</v>
      </c>
      <c r="C47" s="125">
        <v>450</v>
      </c>
      <c r="D47" s="125">
        <v>544.5</v>
      </c>
      <c r="E47" s="133" t="s">
        <v>646</v>
      </c>
      <c r="F47" s="134" t="s">
        <v>601</v>
      </c>
      <c r="G47" s="138" t="s">
        <v>622</v>
      </c>
    </row>
    <row r="48" spans="1:7" x14ac:dyDescent="0.25">
      <c r="A48" s="123">
        <v>47</v>
      </c>
      <c r="B48" s="124" t="s">
        <v>649</v>
      </c>
      <c r="C48" s="125">
        <v>105</v>
      </c>
      <c r="D48" s="125">
        <v>127.05</v>
      </c>
      <c r="E48" s="133" t="s">
        <v>650</v>
      </c>
      <c r="F48" s="134" t="s">
        <v>601</v>
      </c>
      <c r="G48" s="138" t="s">
        <v>622</v>
      </c>
    </row>
    <row r="49" spans="1:7" x14ac:dyDescent="0.25">
      <c r="A49" s="123">
        <v>48</v>
      </c>
      <c r="B49" s="124" t="s">
        <v>651</v>
      </c>
      <c r="C49" s="125">
        <v>300</v>
      </c>
      <c r="D49" s="125">
        <v>363</v>
      </c>
      <c r="E49" s="133" t="s">
        <v>652</v>
      </c>
      <c r="F49" s="134" t="s">
        <v>601</v>
      </c>
      <c r="G49" s="138" t="s">
        <v>622</v>
      </c>
    </row>
    <row r="50" spans="1:7" x14ac:dyDescent="0.25">
      <c r="A50" s="123">
        <v>49</v>
      </c>
      <c r="B50" s="124" t="s">
        <v>653</v>
      </c>
      <c r="C50" s="125">
        <v>525</v>
      </c>
      <c r="D50" s="125">
        <v>635.25</v>
      </c>
      <c r="E50" s="133" t="s">
        <v>654</v>
      </c>
      <c r="F50" s="134" t="s">
        <v>601</v>
      </c>
      <c r="G50" s="138" t="s">
        <v>622</v>
      </c>
    </row>
    <row r="51" spans="1:7" x14ac:dyDescent="0.25">
      <c r="A51" s="123">
        <v>50</v>
      </c>
      <c r="B51" s="124" t="s">
        <v>1503</v>
      </c>
      <c r="C51" s="125">
        <v>120</v>
      </c>
      <c r="D51" s="125">
        <v>145.19999999999999</v>
      </c>
      <c r="E51" s="133" t="s">
        <v>656</v>
      </c>
      <c r="F51" s="134" t="s">
        <v>601</v>
      </c>
      <c r="G51" s="138" t="s">
        <v>622</v>
      </c>
    </row>
    <row r="52" spans="1:7" x14ac:dyDescent="0.25">
      <c r="A52" s="123">
        <v>51</v>
      </c>
      <c r="B52" s="124" t="s">
        <v>1504</v>
      </c>
      <c r="C52" s="125">
        <v>675</v>
      </c>
      <c r="D52" s="125">
        <v>816.75</v>
      </c>
      <c r="E52" s="133" t="s">
        <v>1505</v>
      </c>
      <c r="F52" s="134" t="s">
        <v>659</v>
      </c>
      <c r="G52" s="126" t="s">
        <v>660</v>
      </c>
    </row>
    <row r="53" spans="1:7" x14ac:dyDescent="0.25">
      <c r="A53" s="123">
        <v>52</v>
      </c>
      <c r="B53" s="124" t="s">
        <v>1506</v>
      </c>
      <c r="C53" s="125">
        <v>825</v>
      </c>
      <c r="D53" s="125">
        <v>998.25</v>
      </c>
      <c r="E53" s="133" t="s">
        <v>662</v>
      </c>
      <c r="F53" s="134" t="s">
        <v>659</v>
      </c>
      <c r="G53" s="126" t="s">
        <v>660</v>
      </c>
    </row>
    <row r="54" spans="1:7" x14ac:dyDescent="0.25">
      <c r="A54" s="123">
        <v>53</v>
      </c>
      <c r="B54" s="124" t="s">
        <v>663</v>
      </c>
      <c r="C54" s="125">
        <v>525</v>
      </c>
      <c r="D54" s="125">
        <v>635.25</v>
      </c>
      <c r="E54" s="133" t="s">
        <v>553</v>
      </c>
      <c r="F54" s="134" t="s">
        <v>659</v>
      </c>
      <c r="G54" s="126" t="s">
        <v>660</v>
      </c>
    </row>
    <row r="55" spans="1:7" x14ac:dyDescent="0.25">
      <c r="A55" s="123">
        <v>54</v>
      </c>
      <c r="B55" s="124" t="s">
        <v>664</v>
      </c>
      <c r="C55" s="125">
        <v>525</v>
      </c>
      <c r="D55" s="125">
        <v>635.25</v>
      </c>
      <c r="E55" s="133" t="s">
        <v>553</v>
      </c>
      <c r="F55" s="134" t="s">
        <v>659</v>
      </c>
      <c r="G55" s="126" t="s">
        <v>660</v>
      </c>
    </row>
    <row r="56" spans="1:7" x14ac:dyDescent="0.25">
      <c r="A56" s="123">
        <v>55</v>
      </c>
      <c r="B56" s="124" t="s">
        <v>665</v>
      </c>
      <c r="C56" s="125">
        <v>210</v>
      </c>
      <c r="D56" s="125">
        <v>254.1</v>
      </c>
      <c r="E56" s="133" t="s">
        <v>666</v>
      </c>
      <c r="F56" s="134" t="s">
        <v>659</v>
      </c>
      <c r="G56" s="126" t="s">
        <v>660</v>
      </c>
    </row>
    <row r="57" spans="1:7" x14ac:dyDescent="0.25">
      <c r="A57" s="123">
        <v>56</v>
      </c>
      <c r="B57" s="124" t="s">
        <v>665</v>
      </c>
      <c r="C57" s="125">
        <v>825</v>
      </c>
      <c r="D57" s="125">
        <v>998.25</v>
      </c>
      <c r="E57" s="133" t="s">
        <v>1507</v>
      </c>
      <c r="F57" s="134" t="s">
        <v>659</v>
      </c>
      <c r="G57" s="126" t="s">
        <v>660</v>
      </c>
    </row>
    <row r="58" spans="1:7" x14ac:dyDescent="0.25">
      <c r="A58" s="123">
        <v>57</v>
      </c>
      <c r="B58" s="124" t="s">
        <v>1508</v>
      </c>
      <c r="C58" s="125">
        <v>120</v>
      </c>
      <c r="D58" s="125">
        <v>145.19999999999999</v>
      </c>
      <c r="E58" s="133" t="s">
        <v>669</v>
      </c>
      <c r="F58" s="134" t="s">
        <v>601</v>
      </c>
      <c r="G58" s="126" t="s">
        <v>660</v>
      </c>
    </row>
    <row r="59" spans="1:7" x14ac:dyDescent="0.25">
      <c r="A59" s="123">
        <v>58</v>
      </c>
      <c r="B59" s="124" t="s">
        <v>1509</v>
      </c>
      <c r="C59" s="125">
        <v>120</v>
      </c>
      <c r="D59" s="125">
        <v>145.19999999999999</v>
      </c>
      <c r="E59" s="133" t="s">
        <v>671</v>
      </c>
      <c r="F59" s="134" t="s">
        <v>601</v>
      </c>
      <c r="G59" s="126" t="s">
        <v>660</v>
      </c>
    </row>
    <row r="60" spans="1:7" x14ac:dyDescent="0.25">
      <c r="A60" s="123">
        <v>59</v>
      </c>
      <c r="B60" s="124" t="s">
        <v>1510</v>
      </c>
      <c r="C60" s="125">
        <v>375</v>
      </c>
      <c r="D60" s="125">
        <v>453.75</v>
      </c>
      <c r="E60" s="133" t="s">
        <v>673</v>
      </c>
      <c r="F60" s="134" t="s">
        <v>601</v>
      </c>
      <c r="G60" s="126" t="s">
        <v>660</v>
      </c>
    </row>
    <row r="61" spans="1:7" x14ac:dyDescent="0.25">
      <c r="A61" s="123">
        <v>60</v>
      </c>
      <c r="B61" s="124" t="s">
        <v>674</v>
      </c>
      <c r="C61" s="125">
        <v>375</v>
      </c>
      <c r="D61" s="125">
        <v>453.75</v>
      </c>
      <c r="E61" s="133" t="s">
        <v>1511</v>
      </c>
      <c r="F61" s="134" t="s">
        <v>676</v>
      </c>
      <c r="G61" s="126" t="s">
        <v>660</v>
      </c>
    </row>
    <row r="62" spans="1:7" x14ac:dyDescent="0.25">
      <c r="A62" s="123">
        <v>61</v>
      </c>
      <c r="B62" s="124" t="s">
        <v>1512</v>
      </c>
      <c r="C62" s="125">
        <v>3210</v>
      </c>
      <c r="D62" s="125">
        <v>3884.1</v>
      </c>
      <c r="E62" s="133" t="s">
        <v>1513</v>
      </c>
      <c r="F62" s="134" t="s">
        <v>569</v>
      </c>
      <c r="G62" s="126" t="s">
        <v>660</v>
      </c>
    </row>
    <row r="63" spans="1:7" x14ac:dyDescent="0.25">
      <c r="A63" s="123">
        <v>62</v>
      </c>
      <c r="B63" s="124" t="s">
        <v>679</v>
      </c>
      <c r="C63" s="125">
        <v>210</v>
      </c>
      <c r="D63" s="125">
        <v>254.1</v>
      </c>
      <c r="E63" s="133" t="s">
        <v>1514</v>
      </c>
      <c r="F63" s="134" t="s">
        <v>681</v>
      </c>
      <c r="G63" s="126" t="s">
        <v>682</v>
      </c>
    </row>
    <row r="64" spans="1:7" x14ac:dyDescent="0.25">
      <c r="A64" s="123">
        <v>63</v>
      </c>
      <c r="B64" s="124" t="s">
        <v>683</v>
      </c>
      <c r="C64" s="125">
        <v>300</v>
      </c>
      <c r="D64" s="125">
        <v>363</v>
      </c>
      <c r="E64" s="133" t="s">
        <v>1515</v>
      </c>
      <c r="F64" s="134" t="s">
        <v>681</v>
      </c>
      <c r="G64" s="126" t="s">
        <v>682</v>
      </c>
    </row>
    <row r="65" spans="1:7" x14ac:dyDescent="0.25">
      <c r="A65" s="123">
        <v>64</v>
      </c>
      <c r="B65" s="124" t="s">
        <v>686</v>
      </c>
      <c r="C65" s="125">
        <v>300</v>
      </c>
      <c r="D65" s="125">
        <v>363</v>
      </c>
      <c r="E65" s="133" t="s">
        <v>1516</v>
      </c>
      <c r="F65" s="134" t="s">
        <v>681</v>
      </c>
      <c r="G65" s="126" t="s">
        <v>682</v>
      </c>
    </row>
    <row r="66" spans="1:7" x14ac:dyDescent="0.25">
      <c r="A66" s="139"/>
      <c r="B66" s="130"/>
      <c r="C66" s="140"/>
      <c r="D66" s="130"/>
      <c r="E66" s="141"/>
      <c r="F66" s="130"/>
      <c r="G66" s="130"/>
    </row>
    <row r="67" spans="1:7" x14ac:dyDescent="0.25">
      <c r="A67" s="139"/>
      <c r="B67" s="130"/>
      <c r="C67" s="140"/>
      <c r="D67" s="130"/>
      <c r="E67" s="141"/>
      <c r="F67" s="130"/>
      <c r="G67" s="130"/>
    </row>
    <row r="68" spans="1:7" x14ac:dyDescent="0.25">
      <c r="A68" s="139"/>
      <c r="B68" s="130"/>
      <c r="C68" s="140"/>
      <c r="D68" s="130"/>
      <c r="E68" s="141"/>
      <c r="F68" s="130"/>
      <c r="G68" s="130"/>
    </row>
    <row r="69" spans="1:7" x14ac:dyDescent="0.25">
      <c r="A69" s="139"/>
      <c r="B69" s="130"/>
      <c r="C69" s="140"/>
      <c r="D69" s="130"/>
      <c r="E69" s="141"/>
      <c r="F69" s="130"/>
      <c r="G69" s="130"/>
    </row>
    <row r="70" spans="1:7" x14ac:dyDescent="0.25">
      <c r="A70" s="139"/>
      <c r="B70" s="130"/>
      <c r="C70" s="140"/>
      <c r="D70" s="130"/>
      <c r="E70" s="141"/>
      <c r="F70" s="130"/>
      <c r="G70" s="130"/>
    </row>
    <row r="71" spans="1:7" x14ac:dyDescent="0.25">
      <c r="A71" s="139"/>
      <c r="B71" s="130"/>
      <c r="C71" s="140"/>
      <c r="D71" s="130"/>
      <c r="E71" s="141"/>
      <c r="F71" s="130"/>
      <c r="G71" s="130"/>
    </row>
    <row r="72" spans="1:7" x14ac:dyDescent="0.25">
      <c r="A72" s="139"/>
      <c r="B72" s="130"/>
      <c r="C72" s="140"/>
      <c r="D72" s="130"/>
      <c r="E72" s="141"/>
      <c r="F72" s="130"/>
      <c r="G72" s="130"/>
    </row>
    <row r="73" spans="1:7" x14ac:dyDescent="0.25">
      <c r="A73" s="139"/>
      <c r="B73" s="130"/>
      <c r="C73" s="140"/>
      <c r="D73" s="130"/>
      <c r="E73" s="141"/>
      <c r="F73" s="130"/>
      <c r="G73" s="130"/>
    </row>
    <row r="74" spans="1:7" x14ac:dyDescent="0.25">
      <c r="A74" s="139"/>
      <c r="B74" s="130"/>
      <c r="C74" s="140"/>
      <c r="D74" s="130"/>
      <c r="E74" s="141"/>
      <c r="F74" s="130"/>
      <c r="G74" s="130"/>
    </row>
    <row r="75" spans="1:7" x14ac:dyDescent="0.25">
      <c r="A75" s="139"/>
      <c r="B75" s="130"/>
      <c r="C75" s="140"/>
      <c r="D75" s="130"/>
      <c r="E75" s="141"/>
      <c r="F75" s="130"/>
      <c r="G75" s="130"/>
    </row>
    <row r="76" spans="1:7" x14ac:dyDescent="0.25">
      <c r="A76" s="139"/>
      <c r="B76" s="130"/>
      <c r="C76" s="140"/>
      <c r="D76" s="130"/>
      <c r="E76" s="141"/>
      <c r="F76" s="130"/>
      <c r="G76" s="130"/>
    </row>
    <row r="77" spans="1:7" x14ac:dyDescent="0.25">
      <c r="A77" s="139"/>
      <c r="B77" s="130"/>
      <c r="C77" s="140"/>
      <c r="D77" s="130"/>
      <c r="E77" s="141"/>
      <c r="F77" s="130"/>
      <c r="G77" s="130"/>
    </row>
    <row r="78" spans="1:7" x14ac:dyDescent="0.25">
      <c r="A78" s="139"/>
      <c r="B78" s="130"/>
      <c r="C78" s="140"/>
      <c r="D78" s="130"/>
      <c r="E78" s="141"/>
      <c r="F78" s="130"/>
      <c r="G78" s="130"/>
    </row>
    <row r="79" spans="1:7" x14ac:dyDescent="0.25">
      <c r="A79" s="139"/>
      <c r="B79" s="130"/>
      <c r="C79" s="140"/>
      <c r="D79" s="130"/>
      <c r="E79" s="141"/>
      <c r="F79" s="130"/>
      <c r="G79" s="130"/>
    </row>
    <row r="80" spans="1:7" x14ac:dyDescent="0.25">
      <c r="A80" s="139"/>
      <c r="B80" s="130"/>
      <c r="C80" s="140"/>
      <c r="D80" s="130"/>
      <c r="E80" s="141"/>
      <c r="F80" s="130"/>
      <c r="G80" s="130"/>
    </row>
    <row r="81" spans="1:7" x14ac:dyDescent="0.25">
      <c r="A81" s="139"/>
      <c r="B81" s="130"/>
      <c r="C81" s="140"/>
      <c r="D81" s="130"/>
      <c r="E81" s="141"/>
      <c r="F81" s="130"/>
      <c r="G81" s="130"/>
    </row>
    <row r="82" spans="1:7" x14ac:dyDescent="0.25">
      <c r="A82" s="139"/>
      <c r="B82" s="130"/>
      <c r="C82" s="140"/>
      <c r="D82" s="130"/>
      <c r="E82" s="141"/>
      <c r="F82" s="130"/>
      <c r="G82" s="130"/>
    </row>
    <row r="83" spans="1:7" x14ac:dyDescent="0.25">
      <c r="A83" s="139"/>
      <c r="B83" s="130"/>
      <c r="C83" s="140"/>
      <c r="D83" s="130"/>
      <c r="E83" s="141"/>
      <c r="F83" s="130"/>
      <c r="G83" s="130"/>
    </row>
    <row r="84" spans="1:7" x14ac:dyDescent="0.25">
      <c r="A84" s="139"/>
      <c r="B84" s="130"/>
      <c r="C84" s="140"/>
      <c r="D84" s="130"/>
      <c r="E84" s="141"/>
      <c r="F84" s="130"/>
      <c r="G84" s="130"/>
    </row>
    <row r="85" spans="1:7" x14ac:dyDescent="0.25">
      <c r="A85" s="139"/>
      <c r="B85" s="130"/>
      <c r="C85" s="140"/>
      <c r="D85" s="130"/>
      <c r="E85" s="141"/>
      <c r="F85" s="130"/>
      <c r="G85" s="130"/>
    </row>
    <row r="86" spans="1:7" x14ac:dyDescent="0.25">
      <c r="A86" s="139"/>
      <c r="B86" s="130"/>
      <c r="C86" s="140"/>
      <c r="D86" s="130"/>
      <c r="E86" s="141"/>
      <c r="F86" s="130"/>
      <c r="G86" s="130"/>
    </row>
    <row r="87" spans="1:7" x14ac:dyDescent="0.25">
      <c r="A87" s="139"/>
      <c r="B87" s="130"/>
      <c r="C87" s="140"/>
      <c r="D87" s="130"/>
      <c r="E87" s="141"/>
      <c r="F87" s="130"/>
      <c r="G87" s="130"/>
    </row>
    <row r="88" spans="1:7" x14ac:dyDescent="0.25">
      <c r="A88" s="139"/>
      <c r="B88" s="130"/>
      <c r="C88" s="140"/>
      <c r="D88" s="130"/>
      <c r="E88" s="141"/>
      <c r="F88" s="130"/>
      <c r="G88" s="130"/>
    </row>
    <row r="89" spans="1:7" x14ac:dyDescent="0.25">
      <c r="A89" s="139"/>
      <c r="B89" s="130"/>
      <c r="C89" s="140"/>
      <c r="D89" s="130"/>
      <c r="E89" s="141"/>
      <c r="F89" s="130"/>
      <c r="G89" s="130"/>
    </row>
    <row r="90" spans="1:7" x14ac:dyDescent="0.25">
      <c r="A90" s="139"/>
      <c r="B90" s="130"/>
      <c r="C90" s="140"/>
      <c r="D90" s="130"/>
      <c r="E90" s="141"/>
      <c r="F90" s="130"/>
      <c r="G90" s="130"/>
    </row>
    <row r="91" spans="1:7" x14ac:dyDescent="0.25">
      <c r="A91" s="139"/>
      <c r="B91" s="130"/>
      <c r="C91" s="140"/>
      <c r="D91" s="130"/>
      <c r="E91" s="141"/>
      <c r="F91" s="130"/>
      <c r="G91" s="130"/>
    </row>
    <row r="92" spans="1:7" x14ac:dyDescent="0.25">
      <c r="A92" s="139"/>
      <c r="B92" s="130"/>
      <c r="C92" s="140"/>
      <c r="D92" s="130"/>
      <c r="E92" s="141"/>
      <c r="F92" s="130"/>
      <c r="G92" s="130"/>
    </row>
    <row r="93" spans="1:7" x14ac:dyDescent="0.25">
      <c r="A93" s="139"/>
      <c r="B93" s="130"/>
      <c r="C93" s="140"/>
      <c r="D93" s="130"/>
      <c r="E93" s="141"/>
      <c r="F93" s="130"/>
      <c r="G93" s="130"/>
    </row>
    <row r="94" spans="1:7" x14ac:dyDescent="0.25">
      <c r="A94" s="139"/>
      <c r="B94" s="130"/>
      <c r="C94" s="140"/>
      <c r="D94" s="130"/>
      <c r="E94" s="141"/>
      <c r="F94" s="130"/>
      <c r="G94" s="130"/>
    </row>
    <row r="95" spans="1:7" x14ac:dyDescent="0.25">
      <c r="A95" s="139"/>
      <c r="B95" s="130"/>
      <c r="C95" s="140"/>
      <c r="D95" s="130"/>
      <c r="E95" s="141"/>
      <c r="F95" s="130"/>
      <c r="G95" s="130"/>
    </row>
    <row r="96" spans="1:7" x14ac:dyDescent="0.25">
      <c r="A96" s="139"/>
      <c r="B96" s="130"/>
      <c r="C96" s="140"/>
      <c r="D96" s="130"/>
      <c r="E96" s="141"/>
      <c r="F96" s="130"/>
      <c r="G96" s="130"/>
    </row>
    <row r="97" spans="1:7" x14ac:dyDescent="0.25">
      <c r="A97" s="139"/>
      <c r="B97" s="130"/>
      <c r="C97" s="140"/>
      <c r="D97" s="130"/>
      <c r="E97" s="141"/>
      <c r="F97" s="130"/>
      <c r="G97" s="130"/>
    </row>
    <row r="98" spans="1:7" x14ac:dyDescent="0.25">
      <c r="A98" s="139"/>
      <c r="B98" s="130"/>
      <c r="C98" s="140"/>
      <c r="D98" s="130"/>
      <c r="E98" s="141"/>
      <c r="F98" s="130"/>
      <c r="G98" s="130"/>
    </row>
    <row r="99" spans="1:7" x14ac:dyDescent="0.25">
      <c r="A99" s="139"/>
      <c r="B99" s="130"/>
      <c r="C99" s="140"/>
      <c r="D99" s="130"/>
      <c r="E99" s="141"/>
      <c r="F99" s="130"/>
      <c r="G99" s="130"/>
    </row>
    <row r="100" spans="1:7" x14ac:dyDescent="0.25">
      <c r="A100" s="139"/>
      <c r="B100" s="130"/>
      <c r="C100" s="140"/>
      <c r="D100" s="130"/>
      <c r="E100" s="141"/>
      <c r="F100" s="130"/>
      <c r="G100" s="130"/>
    </row>
    <row r="101" spans="1:7" x14ac:dyDescent="0.25">
      <c r="A101" s="139"/>
      <c r="B101" s="130"/>
      <c r="C101" s="140"/>
      <c r="D101" s="130"/>
      <c r="E101" s="141"/>
      <c r="F101" s="130"/>
      <c r="G101" s="130"/>
    </row>
    <row r="102" spans="1:7" x14ac:dyDescent="0.25">
      <c r="A102" s="139"/>
      <c r="B102" s="130"/>
      <c r="C102" s="140"/>
      <c r="D102" s="130"/>
      <c r="E102" s="141"/>
      <c r="F102" s="130"/>
      <c r="G102" s="130"/>
    </row>
    <row r="103" spans="1:7" x14ac:dyDescent="0.25">
      <c r="A103" s="139"/>
      <c r="B103" s="130"/>
      <c r="C103" s="140"/>
      <c r="D103" s="130"/>
      <c r="E103" s="141"/>
      <c r="F103" s="130"/>
      <c r="G103" s="130"/>
    </row>
    <row r="104" spans="1:7" x14ac:dyDescent="0.25">
      <c r="A104" s="139"/>
      <c r="B104" s="130"/>
      <c r="C104" s="140"/>
      <c r="D104" s="130"/>
      <c r="E104" s="141"/>
      <c r="F104" s="130"/>
      <c r="G104" s="130"/>
    </row>
    <row r="105" spans="1:7" x14ac:dyDescent="0.25">
      <c r="A105" s="139"/>
      <c r="B105" s="130"/>
      <c r="C105" s="140"/>
      <c r="D105" s="130"/>
      <c r="E105" s="141"/>
      <c r="F105" s="130"/>
      <c r="G105" s="130"/>
    </row>
    <row r="106" spans="1:7" x14ac:dyDescent="0.25">
      <c r="A106" s="139"/>
      <c r="B106" s="130"/>
      <c r="C106" s="140"/>
      <c r="D106" s="130"/>
      <c r="E106" s="141"/>
      <c r="F106" s="130"/>
      <c r="G106" s="130"/>
    </row>
    <row r="107" spans="1:7" x14ac:dyDescent="0.25">
      <c r="A107" s="139"/>
      <c r="B107" s="130"/>
      <c r="C107" s="140"/>
      <c r="D107" s="130"/>
      <c r="E107" s="141"/>
      <c r="F107" s="130"/>
      <c r="G107" s="130"/>
    </row>
    <row r="108" spans="1:7" x14ac:dyDescent="0.25">
      <c r="A108" s="139"/>
      <c r="B108" s="130"/>
      <c r="C108" s="140"/>
      <c r="D108" s="130"/>
      <c r="E108" s="141"/>
      <c r="F108" s="130"/>
      <c r="G108" s="130"/>
    </row>
    <row r="109" spans="1:7" x14ac:dyDescent="0.25">
      <c r="A109" s="139"/>
      <c r="B109" s="130"/>
      <c r="C109" s="140"/>
      <c r="D109" s="130"/>
      <c r="E109" s="141"/>
      <c r="F109" s="130"/>
      <c r="G109" s="130"/>
    </row>
    <row r="110" spans="1:7" x14ac:dyDescent="0.25">
      <c r="A110" s="139"/>
      <c r="B110" s="130"/>
      <c r="C110" s="140"/>
      <c r="D110" s="130"/>
      <c r="E110" s="141"/>
      <c r="F110" s="130"/>
      <c r="G110" s="130"/>
    </row>
    <row r="111" spans="1:7" x14ac:dyDescent="0.25">
      <c r="A111" s="139"/>
      <c r="B111" s="130"/>
      <c r="C111" s="140"/>
      <c r="D111" s="130"/>
      <c r="E111" s="141"/>
      <c r="F111" s="130"/>
      <c r="G111" s="130"/>
    </row>
    <row r="112" spans="1:7" x14ac:dyDescent="0.25">
      <c r="A112" s="139"/>
      <c r="B112" s="130"/>
      <c r="C112" s="140"/>
      <c r="D112" s="130"/>
      <c r="E112" s="141"/>
      <c r="F112" s="130"/>
      <c r="G112" s="130"/>
    </row>
    <row r="113" spans="1:7" x14ac:dyDescent="0.25">
      <c r="A113" s="139"/>
      <c r="B113" s="130"/>
      <c r="C113" s="140"/>
      <c r="D113" s="130"/>
      <c r="E113" s="141"/>
      <c r="F113" s="130"/>
      <c r="G113" s="130"/>
    </row>
    <row r="114" spans="1:7" x14ac:dyDescent="0.25">
      <c r="A114" s="139"/>
      <c r="B114" s="130"/>
      <c r="C114" s="140"/>
      <c r="D114" s="130"/>
      <c r="E114" s="141"/>
      <c r="F114" s="130"/>
      <c r="G114" s="130"/>
    </row>
    <row r="115" spans="1:7" x14ac:dyDescent="0.25">
      <c r="A115" s="139"/>
      <c r="B115" s="130"/>
      <c r="C115" s="140"/>
      <c r="D115" s="130"/>
      <c r="E115" s="141"/>
      <c r="F115" s="130"/>
      <c r="G115" s="130"/>
    </row>
    <row r="116" spans="1:7" x14ac:dyDescent="0.25">
      <c r="A116" s="139"/>
      <c r="B116" s="130"/>
      <c r="C116" s="140"/>
      <c r="D116" s="130"/>
      <c r="E116" s="141"/>
      <c r="F116" s="130"/>
      <c r="G116" s="130"/>
    </row>
    <row r="117" spans="1:7" x14ac:dyDescent="0.25">
      <c r="A117" s="139"/>
      <c r="B117" s="130"/>
      <c r="C117" s="140"/>
      <c r="D117" s="130"/>
      <c r="E117" s="141"/>
      <c r="F117" s="130"/>
      <c r="G117" s="130"/>
    </row>
    <row r="118" spans="1:7" x14ac:dyDescent="0.25">
      <c r="A118" s="139"/>
      <c r="B118" s="130"/>
      <c r="C118" s="140"/>
      <c r="D118" s="130"/>
      <c r="E118" s="141"/>
      <c r="F118" s="130"/>
      <c r="G118" s="130"/>
    </row>
    <row r="119" spans="1:7" x14ac:dyDescent="0.25">
      <c r="A119" s="139"/>
      <c r="B119" s="130"/>
      <c r="C119" s="140"/>
      <c r="D119" s="130"/>
      <c r="E119" s="141"/>
      <c r="F119" s="130"/>
      <c r="G119" s="130"/>
    </row>
    <row r="120" spans="1:7" x14ac:dyDescent="0.25">
      <c r="A120" s="139"/>
      <c r="B120" s="130"/>
      <c r="C120" s="140"/>
      <c r="D120" s="130"/>
      <c r="E120" s="141"/>
      <c r="F120" s="130"/>
      <c r="G120" s="130"/>
    </row>
    <row r="121" spans="1:7" x14ac:dyDescent="0.25">
      <c r="A121" s="139"/>
      <c r="B121" s="130"/>
      <c r="C121" s="140"/>
      <c r="D121" s="130"/>
      <c r="E121" s="141"/>
      <c r="F121" s="130"/>
      <c r="G121" s="130"/>
    </row>
    <row r="122" spans="1:7" x14ac:dyDescent="0.25">
      <c r="A122" s="139"/>
      <c r="B122" s="130"/>
      <c r="C122" s="140"/>
      <c r="D122" s="130"/>
      <c r="E122" s="141"/>
      <c r="F122" s="130"/>
      <c r="G122" s="130"/>
    </row>
    <row r="123" spans="1:7" x14ac:dyDescent="0.25">
      <c r="A123" s="139"/>
      <c r="B123" s="130"/>
      <c r="C123" s="140"/>
      <c r="D123" s="130"/>
      <c r="E123" s="141"/>
      <c r="F123" s="130"/>
      <c r="G123" s="130"/>
    </row>
    <row r="124" spans="1:7" x14ac:dyDescent="0.25">
      <c r="A124" s="139"/>
      <c r="B124" s="130"/>
      <c r="C124" s="140"/>
      <c r="D124" s="130"/>
      <c r="E124" s="141"/>
      <c r="F124" s="130"/>
      <c r="G124" s="130"/>
    </row>
    <row r="125" spans="1:7" x14ac:dyDescent="0.25">
      <c r="A125" s="139"/>
      <c r="B125" s="130"/>
      <c r="C125" s="140"/>
      <c r="D125" s="130"/>
      <c r="E125" s="141"/>
      <c r="F125" s="130"/>
      <c r="G125" s="130"/>
    </row>
    <row r="126" spans="1:7" x14ac:dyDescent="0.25">
      <c r="A126" s="139"/>
      <c r="B126" s="130"/>
      <c r="C126" s="140"/>
      <c r="D126" s="130"/>
      <c r="E126" s="141"/>
      <c r="F126" s="130"/>
      <c r="G126" s="130"/>
    </row>
    <row r="127" spans="1:7" x14ac:dyDescent="0.25">
      <c r="A127" s="139"/>
      <c r="B127" s="130"/>
      <c r="C127" s="140"/>
      <c r="D127" s="130"/>
      <c r="E127" s="141"/>
      <c r="F127" s="130"/>
      <c r="G127" s="130"/>
    </row>
    <row r="128" spans="1:7" x14ac:dyDescent="0.25">
      <c r="A128" s="139"/>
      <c r="B128" s="130"/>
      <c r="C128" s="140"/>
      <c r="D128" s="130"/>
      <c r="E128" s="141"/>
      <c r="F128" s="130"/>
      <c r="G128" s="130"/>
    </row>
    <row r="129" spans="1:7" x14ac:dyDescent="0.25">
      <c r="A129" s="139"/>
      <c r="B129" s="130"/>
      <c r="C129" s="140"/>
      <c r="D129" s="130"/>
      <c r="E129" s="141"/>
      <c r="F129" s="130"/>
      <c r="G129" s="130"/>
    </row>
    <row r="130" spans="1:7" x14ac:dyDescent="0.25">
      <c r="A130" s="139"/>
      <c r="B130" s="130"/>
      <c r="C130" s="140"/>
      <c r="D130" s="130"/>
      <c r="E130" s="141"/>
      <c r="F130" s="130"/>
      <c r="G130" s="130"/>
    </row>
    <row r="131" spans="1:7" x14ac:dyDescent="0.25">
      <c r="A131" s="139"/>
      <c r="B131" s="130"/>
      <c r="C131" s="140"/>
      <c r="D131" s="130"/>
      <c r="E131" s="141"/>
      <c r="F131" s="130"/>
      <c r="G131" s="130"/>
    </row>
    <row r="132" spans="1:7" x14ac:dyDescent="0.25">
      <c r="A132" s="139"/>
      <c r="B132" s="130"/>
      <c r="C132" s="140"/>
      <c r="D132" s="130"/>
      <c r="E132" s="141"/>
      <c r="F132" s="130"/>
      <c r="G132" s="130"/>
    </row>
    <row r="133" spans="1:7" x14ac:dyDescent="0.25">
      <c r="A133" s="139"/>
      <c r="B133" s="130"/>
      <c r="C133" s="140"/>
      <c r="D133" s="130"/>
      <c r="E133" s="141"/>
      <c r="F133" s="130"/>
      <c r="G133" s="130"/>
    </row>
    <row r="134" spans="1:7" x14ac:dyDescent="0.25">
      <c r="A134" s="139"/>
      <c r="B134" s="130"/>
      <c r="C134" s="140"/>
      <c r="D134" s="130"/>
      <c r="E134" s="141"/>
      <c r="F134" s="130"/>
      <c r="G134" s="130"/>
    </row>
    <row r="135" spans="1:7" x14ac:dyDescent="0.25">
      <c r="A135" s="139"/>
      <c r="B135" s="130"/>
      <c r="C135" s="140"/>
      <c r="D135" s="130"/>
      <c r="E135" s="141"/>
      <c r="F135" s="130"/>
      <c r="G135" s="130"/>
    </row>
    <row r="136" spans="1:7" x14ac:dyDescent="0.25">
      <c r="A136" s="139"/>
      <c r="B136" s="130"/>
      <c r="C136" s="140"/>
      <c r="D136" s="130"/>
      <c r="E136" s="141"/>
      <c r="F136" s="130"/>
      <c r="G136" s="130"/>
    </row>
    <row r="137" spans="1:7" x14ac:dyDescent="0.25">
      <c r="A137" s="139"/>
      <c r="B137" s="130"/>
      <c r="C137" s="140"/>
      <c r="D137" s="130"/>
      <c r="E137" s="141"/>
      <c r="F137" s="130"/>
      <c r="G137" s="130"/>
    </row>
    <row r="138" spans="1:7" x14ac:dyDescent="0.25">
      <c r="A138" s="139"/>
      <c r="B138" s="130"/>
      <c r="C138" s="140"/>
      <c r="D138" s="130"/>
      <c r="E138" s="141"/>
      <c r="F138" s="130"/>
      <c r="G138" s="130"/>
    </row>
    <row r="139" spans="1:7" x14ac:dyDescent="0.25">
      <c r="A139" s="139"/>
      <c r="B139" s="130"/>
      <c r="C139" s="140"/>
      <c r="D139" s="130"/>
      <c r="E139" s="141"/>
      <c r="F139" s="130"/>
      <c r="G139" s="130"/>
    </row>
    <row r="140" spans="1:7" x14ac:dyDescent="0.25">
      <c r="A140" s="139"/>
      <c r="B140" s="130"/>
      <c r="C140" s="140"/>
      <c r="D140" s="130"/>
      <c r="E140" s="141"/>
      <c r="F140" s="130"/>
      <c r="G140" s="130"/>
    </row>
    <row r="141" spans="1:7" x14ac:dyDescent="0.25">
      <c r="A141" s="139"/>
      <c r="B141" s="130"/>
      <c r="C141" s="140"/>
      <c r="D141" s="130"/>
      <c r="E141" s="141"/>
      <c r="F141" s="130"/>
      <c r="G141" s="130"/>
    </row>
    <row r="142" spans="1:7" x14ac:dyDescent="0.25">
      <c r="A142" s="139"/>
      <c r="B142" s="130"/>
      <c r="C142" s="140"/>
      <c r="D142" s="130"/>
      <c r="E142" s="141"/>
      <c r="F142" s="130"/>
      <c r="G142" s="130"/>
    </row>
    <row r="143" spans="1:7" x14ac:dyDescent="0.25">
      <c r="A143" s="139"/>
      <c r="B143" s="130"/>
      <c r="C143" s="140"/>
      <c r="D143" s="130"/>
      <c r="E143" s="141"/>
      <c r="F143" s="130"/>
      <c r="G143" s="130"/>
    </row>
    <row r="144" spans="1:7" x14ac:dyDescent="0.25">
      <c r="A144" s="139"/>
      <c r="B144" s="130"/>
      <c r="C144" s="140"/>
      <c r="D144" s="130"/>
      <c r="E144" s="141"/>
      <c r="F144" s="130"/>
      <c r="G144" s="130"/>
    </row>
    <row r="145" spans="1:7" x14ac:dyDescent="0.25">
      <c r="A145" s="139"/>
      <c r="B145" s="130"/>
      <c r="C145" s="140"/>
      <c r="D145" s="130"/>
      <c r="E145" s="141"/>
      <c r="F145" s="130"/>
      <c r="G145" s="130"/>
    </row>
    <row r="146" spans="1:7" x14ac:dyDescent="0.25">
      <c r="A146" s="139"/>
      <c r="B146" s="130"/>
      <c r="C146" s="140"/>
      <c r="D146" s="130"/>
      <c r="E146" s="141"/>
      <c r="F146" s="130"/>
      <c r="G146" s="130"/>
    </row>
    <row r="147" spans="1:7" x14ac:dyDescent="0.25">
      <c r="A147" s="139"/>
      <c r="B147" s="130"/>
      <c r="C147" s="140"/>
      <c r="D147" s="130"/>
      <c r="E147" s="141"/>
      <c r="F147" s="130"/>
      <c r="G147" s="130"/>
    </row>
    <row r="148" spans="1:7" x14ac:dyDescent="0.25">
      <c r="A148" s="139"/>
      <c r="B148" s="130"/>
      <c r="C148" s="140"/>
      <c r="D148" s="130"/>
      <c r="E148" s="141"/>
      <c r="F148" s="130"/>
      <c r="G148" s="130"/>
    </row>
    <row r="149" spans="1:7" x14ac:dyDescent="0.25">
      <c r="A149" s="139"/>
      <c r="B149" s="130"/>
      <c r="C149" s="140"/>
      <c r="D149" s="130"/>
      <c r="E149" s="141"/>
      <c r="F149" s="130"/>
      <c r="G149" s="130"/>
    </row>
    <row r="150" spans="1:7" x14ac:dyDescent="0.25">
      <c r="A150" s="139"/>
      <c r="B150" s="130"/>
      <c r="C150" s="140"/>
      <c r="D150" s="130"/>
      <c r="E150" s="141"/>
      <c r="F150" s="130"/>
      <c r="G150" s="130"/>
    </row>
    <row r="151" spans="1:7" x14ac:dyDescent="0.25">
      <c r="A151" s="139"/>
      <c r="B151" s="130"/>
      <c r="C151" s="140"/>
      <c r="D151" s="130"/>
      <c r="E151" s="141"/>
      <c r="F151" s="130"/>
      <c r="G151" s="130"/>
    </row>
    <row r="152" spans="1:7" x14ac:dyDescent="0.25">
      <c r="A152" s="139"/>
      <c r="B152" s="130"/>
      <c r="C152" s="140"/>
      <c r="D152" s="130"/>
      <c r="E152" s="141"/>
      <c r="F152" s="130"/>
      <c r="G152" s="130"/>
    </row>
    <row r="153" spans="1:7" x14ac:dyDescent="0.25">
      <c r="A153" s="139"/>
      <c r="B153" s="130"/>
      <c r="C153" s="140"/>
      <c r="D153" s="130"/>
      <c r="E153" s="141"/>
      <c r="F153" s="130"/>
      <c r="G153" s="130"/>
    </row>
    <row r="154" spans="1:7" x14ac:dyDescent="0.25">
      <c r="A154" s="139"/>
      <c r="B154" s="130"/>
      <c r="C154" s="140"/>
      <c r="D154" s="130"/>
      <c r="E154" s="141"/>
      <c r="F154" s="130"/>
      <c r="G154" s="130"/>
    </row>
    <row r="155" spans="1:7" x14ac:dyDescent="0.25">
      <c r="A155" s="139"/>
      <c r="B155" s="130"/>
      <c r="C155" s="140"/>
      <c r="D155" s="130"/>
      <c r="E155" s="141"/>
      <c r="F155" s="130"/>
      <c r="G155" s="130"/>
    </row>
    <row r="156" spans="1:7" x14ac:dyDescent="0.25">
      <c r="A156" s="139"/>
      <c r="B156" s="130"/>
      <c r="C156" s="140"/>
      <c r="D156" s="130"/>
      <c r="E156" s="141"/>
      <c r="F156" s="130"/>
      <c r="G156" s="130"/>
    </row>
    <row r="157" spans="1:7" x14ac:dyDescent="0.25">
      <c r="A157" s="139"/>
      <c r="B157" s="130"/>
      <c r="C157" s="140"/>
      <c r="D157" s="130"/>
      <c r="E157" s="141"/>
      <c r="F157" s="130"/>
      <c r="G157" s="130"/>
    </row>
    <row r="158" spans="1:7" x14ac:dyDescent="0.25">
      <c r="A158" s="139"/>
      <c r="B158" s="130"/>
      <c r="C158" s="140"/>
      <c r="D158" s="130"/>
      <c r="E158" s="141"/>
      <c r="F158" s="130"/>
      <c r="G158" s="130"/>
    </row>
    <row r="159" spans="1:7" x14ac:dyDescent="0.25">
      <c r="A159" s="139"/>
      <c r="B159" s="130"/>
      <c r="C159" s="140"/>
      <c r="D159" s="130"/>
      <c r="E159" s="141"/>
      <c r="F159" s="130"/>
      <c r="G159" s="130"/>
    </row>
    <row r="160" spans="1:7" x14ac:dyDescent="0.25">
      <c r="A160" s="139"/>
      <c r="B160" s="130"/>
      <c r="C160" s="140"/>
      <c r="D160" s="130"/>
      <c r="E160" s="141"/>
      <c r="F160" s="130"/>
      <c r="G160" s="130"/>
    </row>
    <row r="161" spans="1:7" x14ac:dyDescent="0.25">
      <c r="A161" s="139"/>
      <c r="B161" s="130"/>
      <c r="C161" s="140"/>
      <c r="D161" s="130"/>
      <c r="E161" s="141"/>
      <c r="F161" s="130"/>
      <c r="G161" s="130"/>
    </row>
    <row r="162" spans="1:7" x14ac:dyDescent="0.25">
      <c r="A162" s="139"/>
      <c r="B162" s="130"/>
      <c r="C162" s="140"/>
      <c r="D162" s="130"/>
      <c r="E162" s="141"/>
      <c r="F162" s="130"/>
      <c r="G162" s="130"/>
    </row>
    <row r="163" spans="1:7" x14ac:dyDescent="0.25">
      <c r="A163" s="139"/>
      <c r="B163" s="130"/>
      <c r="C163" s="140"/>
      <c r="D163" s="130"/>
      <c r="E163" s="141"/>
      <c r="F163" s="130"/>
      <c r="G163" s="130"/>
    </row>
    <row r="164" spans="1:7" x14ac:dyDescent="0.25">
      <c r="A164" s="139"/>
      <c r="B164" s="130"/>
      <c r="C164" s="140"/>
      <c r="D164" s="130"/>
      <c r="E164" s="141"/>
      <c r="F164" s="130"/>
      <c r="G164" s="130"/>
    </row>
    <row r="165" spans="1:7" x14ac:dyDescent="0.25">
      <c r="A165" s="139"/>
      <c r="B165" s="130"/>
      <c r="C165" s="140"/>
      <c r="D165" s="130"/>
      <c r="E165" s="141"/>
      <c r="F165" s="130"/>
      <c r="G165" s="130"/>
    </row>
    <row r="166" spans="1:7" x14ac:dyDescent="0.25">
      <c r="A166" s="139"/>
      <c r="B166" s="130"/>
      <c r="C166" s="140"/>
      <c r="D166" s="130"/>
      <c r="E166" s="141"/>
      <c r="F166" s="130"/>
      <c r="G166" s="130"/>
    </row>
    <row r="167" spans="1:7" x14ac:dyDescent="0.25">
      <c r="A167" s="139"/>
      <c r="B167" s="130"/>
      <c r="C167" s="140"/>
      <c r="D167" s="130"/>
      <c r="E167" s="141"/>
      <c r="F167" s="130"/>
      <c r="G167" s="130"/>
    </row>
    <row r="168" spans="1:7" x14ac:dyDescent="0.25">
      <c r="A168" s="139"/>
      <c r="B168" s="130"/>
      <c r="C168" s="140"/>
      <c r="D168" s="130"/>
      <c r="E168" s="141"/>
      <c r="F168" s="130"/>
      <c r="G168" s="130"/>
    </row>
    <row r="169" spans="1:7" x14ac:dyDescent="0.25">
      <c r="A169" s="139"/>
      <c r="B169" s="130"/>
      <c r="C169" s="140"/>
      <c r="D169" s="130"/>
      <c r="E169" s="141"/>
      <c r="F169" s="130"/>
      <c r="G169" s="130"/>
    </row>
    <row r="170" spans="1:7" x14ac:dyDescent="0.25">
      <c r="A170" s="139"/>
      <c r="B170" s="130"/>
      <c r="C170" s="140"/>
      <c r="D170" s="130"/>
      <c r="E170" s="141"/>
      <c r="F170" s="130"/>
      <c r="G170" s="130"/>
    </row>
    <row r="171" spans="1:7" x14ac:dyDescent="0.25">
      <c r="A171" s="139"/>
      <c r="B171" s="130"/>
      <c r="C171" s="140"/>
      <c r="D171" s="130"/>
      <c r="E171" s="141"/>
      <c r="F171" s="130"/>
      <c r="G171" s="130"/>
    </row>
    <row r="172" spans="1:7" x14ac:dyDescent="0.25">
      <c r="A172" s="139"/>
      <c r="B172" s="130"/>
      <c r="C172" s="140"/>
      <c r="D172" s="130"/>
      <c r="E172" s="141"/>
      <c r="F172" s="130"/>
      <c r="G172" s="130"/>
    </row>
    <row r="173" spans="1:7" x14ac:dyDescent="0.25">
      <c r="A173" s="139"/>
      <c r="B173" s="130"/>
      <c r="C173" s="140"/>
      <c r="D173" s="130"/>
      <c r="E173" s="141"/>
      <c r="F173" s="130"/>
      <c r="G173" s="130"/>
    </row>
    <row r="174" spans="1:7" x14ac:dyDescent="0.25">
      <c r="A174" s="139"/>
      <c r="B174" s="130"/>
      <c r="C174" s="140"/>
      <c r="D174" s="130"/>
      <c r="E174" s="141"/>
      <c r="F174" s="130"/>
      <c r="G174" s="130"/>
    </row>
    <row r="175" spans="1:7" x14ac:dyDescent="0.25">
      <c r="A175" s="139"/>
      <c r="B175" s="130"/>
      <c r="C175" s="140"/>
      <c r="D175" s="130"/>
      <c r="E175" s="141"/>
      <c r="F175" s="130"/>
      <c r="G175" s="130"/>
    </row>
    <row r="176" spans="1:7" x14ac:dyDescent="0.25">
      <c r="A176" s="139"/>
      <c r="B176" s="130"/>
      <c r="C176" s="140"/>
      <c r="D176" s="130"/>
      <c r="E176" s="141"/>
      <c r="F176" s="130"/>
      <c r="G176" s="130"/>
    </row>
    <row r="177" spans="1:7" x14ac:dyDescent="0.25">
      <c r="A177" s="139"/>
      <c r="B177" s="130"/>
      <c r="C177" s="140"/>
      <c r="D177" s="130"/>
      <c r="E177" s="141"/>
      <c r="F177" s="130"/>
      <c r="G177" s="130"/>
    </row>
    <row r="178" spans="1:7" x14ac:dyDescent="0.25">
      <c r="A178" s="139"/>
      <c r="B178" s="130"/>
      <c r="C178" s="140"/>
      <c r="D178" s="130"/>
      <c r="E178" s="141"/>
      <c r="F178" s="130"/>
      <c r="G178" s="130"/>
    </row>
    <row r="179" spans="1:7" x14ac:dyDescent="0.25">
      <c r="A179" s="139"/>
      <c r="B179" s="130"/>
      <c r="C179" s="140"/>
      <c r="D179" s="130"/>
      <c r="E179" s="141"/>
      <c r="F179" s="130"/>
      <c r="G179" s="130"/>
    </row>
    <row r="180" spans="1:7" x14ac:dyDescent="0.25">
      <c r="A180" s="139"/>
      <c r="B180" s="130"/>
      <c r="C180" s="140"/>
      <c r="D180" s="130"/>
      <c r="E180" s="141"/>
      <c r="F180" s="130"/>
      <c r="G180" s="130"/>
    </row>
    <row r="181" spans="1:7" x14ac:dyDescent="0.25">
      <c r="A181" s="139"/>
      <c r="B181" s="130"/>
      <c r="C181" s="140"/>
      <c r="D181" s="130"/>
      <c r="E181" s="141"/>
      <c r="F181" s="130"/>
      <c r="G181" s="130"/>
    </row>
    <row r="182" spans="1:7" x14ac:dyDescent="0.25">
      <c r="A182" s="139"/>
      <c r="B182" s="130"/>
      <c r="C182" s="140"/>
      <c r="D182" s="130"/>
      <c r="E182" s="141"/>
      <c r="F182" s="130"/>
      <c r="G182" s="130"/>
    </row>
    <row r="183" spans="1:7" x14ac:dyDescent="0.25">
      <c r="A183" s="139"/>
      <c r="B183" s="130"/>
      <c r="C183" s="140"/>
      <c r="D183" s="130"/>
      <c r="E183" s="141"/>
      <c r="F183" s="130"/>
      <c r="G183" s="130"/>
    </row>
    <row r="184" spans="1:7" x14ac:dyDescent="0.25">
      <c r="A184" s="139"/>
      <c r="B184" s="130"/>
      <c r="C184" s="140"/>
      <c r="D184" s="130"/>
      <c r="E184" s="141"/>
      <c r="F184" s="130"/>
      <c r="G184" s="130"/>
    </row>
    <row r="185" spans="1:7" x14ac:dyDescent="0.25">
      <c r="A185" s="139"/>
      <c r="B185" s="130"/>
      <c r="C185" s="140"/>
      <c r="D185" s="130"/>
      <c r="E185" s="141"/>
      <c r="F185" s="130"/>
      <c r="G185" s="130"/>
    </row>
    <row r="186" spans="1:7" x14ac:dyDescent="0.25">
      <c r="A186" s="139"/>
      <c r="B186" s="130"/>
      <c r="C186" s="140"/>
      <c r="D186" s="130"/>
      <c r="E186" s="141"/>
      <c r="F186" s="130"/>
      <c r="G186" s="130"/>
    </row>
    <row r="187" spans="1:7" x14ac:dyDescent="0.25">
      <c r="A187" s="139"/>
      <c r="B187" s="130"/>
      <c r="C187" s="140"/>
      <c r="D187" s="130"/>
      <c r="E187" s="141"/>
      <c r="F187" s="130"/>
      <c r="G187" s="130"/>
    </row>
    <row r="188" spans="1:7" x14ac:dyDescent="0.25">
      <c r="A188" s="139"/>
      <c r="B188" s="130"/>
      <c r="C188" s="140"/>
      <c r="D188" s="130"/>
      <c r="E188" s="141"/>
      <c r="F188" s="130"/>
      <c r="G188" s="130"/>
    </row>
    <row r="189" spans="1:7" x14ac:dyDescent="0.25">
      <c r="A189" s="139"/>
      <c r="B189" s="130"/>
      <c r="C189" s="140"/>
      <c r="D189" s="130"/>
      <c r="E189" s="141"/>
      <c r="F189" s="130"/>
      <c r="G189" s="130"/>
    </row>
    <row r="190" spans="1:7" x14ac:dyDescent="0.25">
      <c r="A190" s="139"/>
      <c r="B190" s="130"/>
      <c r="C190" s="140"/>
      <c r="D190" s="130"/>
      <c r="E190" s="141"/>
      <c r="F190" s="130"/>
      <c r="G190" s="130"/>
    </row>
    <row r="191" spans="1:7" x14ac:dyDescent="0.25">
      <c r="A191" s="139"/>
      <c r="B191" s="130"/>
      <c r="C191" s="140"/>
      <c r="D191" s="130"/>
      <c r="E191" s="141"/>
      <c r="F191" s="130"/>
      <c r="G191" s="130"/>
    </row>
    <row r="192" spans="1:7" x14ac:dyDescent="0.25">
      <c r="A192" s="139"/>
      <c r="B192" s="130"/>
      <c r="C192" s="140"/>
      <c r="D192" s="130"/>
      <c r="E192" s="141"/>
      <c r="F192" s="130"/>
      <c r="G192" s="130"/>
    </row>
    <row r="193" spans="1:7" x14ac:dyDescent="0.25">
      <c r="A193" s="139"/>
      <c r="B193" s="130"/>
      <c r="C193" s="140"/>
      <c r="D193" s="130"/>
      <c r="E193" s="141"/>
      <c r="F193" s="130"/>
      <c r="G193" s="130"/>
    </row>
    <row r="194" spans="1:7" x14ac:dyDescent="0.25">
      <c r="A194" s="139"/>
      <c r="B194" s="130"/>
      <c r="C194" s="140"/>
      <c r="D194" s="130"/>
      <c r="E194" s="141"/>
      <c r="F194" s="130"/>
      <c r="G194" s="130"/>
    </row>
    <row r="195" spans="1:7" x14ac:dyDescent="0.25">
      <c r="A195" s="139"/>
      <c r="B195" s="130"/>
      <c r="C195" s="140"/>
      <c r="D195" s="130"/>
      <c r="E195" s="141"/>
      <c r="F195" s="130"/>
      <c r="G195" s="130"/>
    </row>
    <row r="196" spans="1:7" x14ac:dyDescent="0.25">
      <c r="A196" s="139"/>
      <c r="B196" s="130"/>
      <c r="C196" s="140"/>
      <c r="D196" s="130"/>
      <c r="E196" s="141"/>
      <c r="F196" s="130"/>
      <c r="G196" s="130"/>
    </row>
    <row r="197" spans="1:7" x14ac:dyDescent="0.25">
      <c r="A197" s="139"/>
      <c r="B197" s="130"/>
      <c r="C197" s="140"/>
      <c r="D197" s="130"/>
      <c r="E197" s="141"/>
      <c r="F197" s="130"/>
      <c r="G197" s="130"/>
    </row>
    <row r="198" spans="1:7" x14ac:dyDescent="0.25">
      <c r="A198" s="139"/>
      <c r="B198" s="130"/>
      <c r="C198" s="140"/>
      <c r="D198" s="130"/>
      <c r="E198" s="141"/>
      <c r="F198" s="130"/>
      <c r="G198" s="130"/>
    </row>
    <row r="199" spans="1:7" x14ac:dyDescent="0.25">
      <c r="A199" s="139"/>
      <c r="B199" s="130"/>
      <c r="C199" s="140"/>
      <c r="D199" s="130"/>
      <c r="E199" s="141"/>
      <c r="F199" s="130"/>
      <c r="G199" s="130"/>
    </row>
    <row r="200" spans="1:7" x14ac:dyDescent="0.25">
      <c r="A200" s="139"/>
      <c r="B200" s="130"/>
      <c r="C200" s="140"/>
      <c r="D200" s="130"/>
      <c r="E200" s="141"/>
      <c r="F200" s="130"/>
      <c r="G200" s="130"/>
    </row>
    <row r="201" spans="1:7" x14ac:dyDescent="0.25">
      <c r="A201" s="139"/>
      <c r="B201" s="130"/>
      <c r="C201" s="140"/>
      <c r="D201" s="130"/>
      <c r="E201" s="141"/>
      <c r="F201" s="130"/>
      <c r="G201" s="130"/>
    </row>
    <row r="202" spans="1:7" x14ac:dyDescent="0.25">
      <c r="A202" s="139"/>
      <c r="B202" s="130"/>
      <c r="C202" s="140"/>
      <c r="D202" s="130"/>
      <c r="E202" s="141"/>
      <c r="F202" s="130"/>
      <c r="G202" s="130"/>
    </row>
    <row r="203" spans="1:7" x14ac:dyDescent="0.25">
      <c r="A203" s="139"/>
      <c r="B203" s="130"/>
      <c r="C203" s="140"/>
      <c r="D203" s="130"/>
      <c r="E203" s="141"/>
      <c r="F203" s="130"/>
      <c r="G203" s="130"/>
    </row>
    <row r="204" spans="1:7" x14ac:dyDescent="0.25">
      <c r="A204" s="139"/>
      <c r="B204" s="130"/>
      <c r="C204" s="140"/>
      <c r="D204" s="130"/>
      <c r="E204" s="141"/>
      <c r="F204" s="130"/>
      <c r="G204" s="130"/>
    </row>
    <row r="205" spans="1:7" x14ac:dyDescent="0.25">
      <c r="A205" s="139"/>
      <c r="B205" s="130"/>
      <c r="C205" s="140"/>
      <c r="D205" s="130"/>
      <c r="E205" s="141"/>
      <c r="F205" s="130"/>
      <c r="G205" s="130"/>
    </row>
    <row r="206" spans="1:7" x14ac:dyDescent="0.25">
      <c r="A206" s="139"/>
      <c r="B206" s="130"/>
      <c r="C206" s="140"/>
      <c r="D206" s="130"/>
      <c r="E206" s="141"/>
      <c r="F206" s="130"/>
      <c r="G206" s="130"/>
    </row>
    <row r="207" spans="1:7" x14ac:dyDescent="0.25">
      <c r="A207" s="139"/>
      <c r="B207" s="130"/>
      <c r="C207" s="140"/>
      <c r="D207" s="130"/>
      <c r="E207" s="141"/>
      <c r="F207" s="130"/>
      <c r="G207" s="130"/>
    </row>
    <row r="208" spans="1:7" x14ac:dyDescent="0.25">
      <c r="A208" s="139"/>
      <c r="B208" s="130"/>
      <c r="C208" s="140"/>
      <c r="D208" s="130"/>
      <c r="E208" s="141"/>
      <c r="F208" s="130"/>
      <c r="G208" s="130"/>
    </row>
    <row r="209" spans="1:7" x14ac:dyDescent="0.25">
      <c r="A209" s="139"/>
      <c r="B209" s="130"/>
      <c r="C209" s="140"/>
      <c r="D209" s="130"/>
      <c r="E209" s="141"/>
      <c r="F209" s="130"/>
      <c r="G209" s="130"/>
    </row>
    <row r="210" spans="1:7" x14ac:dyDescent="0.25">
      <c r="A210" s="139"/>
      <c r="B210" s="130"/>
      <c r="C210" s="140"/>
      <c r="D210" s="130"/>
      <c r="E210" s="141"/>
      <c r="F210" s="130"/>
      <c r="G210" s="130"/>
    </row>
    <row r="211" spans="1:7" x14ac:dyDescent="0.25">
      <c r="A211" s="139"/>
      <c r="B211" s="130"/>
      <c r="C211" s="140"/>
      <c r="D211" s="130"/>
      <c r="E211" s="141"/>
      <c r="F211" s="130"/>
      <c r="G211" s="130"/>
    </row>
    <row r="212" spans="1:7" x14ac:dyDescent="0.25">
      <c r="A212" s="139"/>
      <c r="B212" s="130"/>
      <c r="C212" s="140"/>
      <c r="D212" s="130"/>
      <c r="E212" s="141"/>
      <c r="F212" s="130"/>
      <c r="G212" s="130"/>
    </row>
    <row r="213" spans="1:7" x14ac:dyDescent="0.25">
      <c r="A213" s="139"/>
      <c r="B213" s="130"/>
      <c r="C213" s="140"/>
      <c r="D213" s="130"/>
      <c r="E213" s="141"/>
      <c r="F213" s="130"/>
      <c r="G213" s="130"/>
    </row>
    <row r="214" spans="1:7" x14ac:dyDescent="0.25">
      <c r="A214" s="139"/>
      <c r="B214" s="130"/>
      <c r="C214" s="140"/>
      <c r="D214" s="130"/>
      <c r="E214" s="141"/>
      <c r="F214" s="130"/>
      <c r="G214" s="130"/>
    </row>
    <row r="215" spans="1:7" x14ac:dyDescent="0.25">
      <c r="A215" s="139"/>
      <c r="B215" s="130"/>
      <c r="C215" s="140"/>
      <c r="D215" s="130"/>
      <c r="E215" s="141"/>
      <c r="F215" s="130"/>
      <c r="G215" s="130"/>
    </row>
    <row r="216" spans="1:7" x14ac:dyDescent="0.25">
      <c r="A216" s="139"/>
      <c r="B216" s="130"/>
      <c r="C216" s="140"/>
      <c r="D216" s="130"/>
      <c r="E216" s="141"/>
      <c r="F216" s="130"/>
      <c r="G216" s="130"/>
    </row>
    <row r="217" spans="1:7" x14ac:dyDescent="0.25">
      <c r="A217" s="139"/>
      <c r="B217" s="130"/>
      <c r="C217" s="140"/>
      <c r="D217" s="130"/>
      <c r="E217" s="141"/>
      <c r="F217" s="130"/>
      <c r="G217" s="130"/>
    </row>
    <row r="218" spans="1:7" x14ac:dyDescent="0.25">
      <c r="A218" s="139"/>
      <c r="B218" s="130"/>
      <c r="C218" s="140"/>
      <c r="D218" s="130"/>
      <c r="E218" s="141"/>
      <c r="F218" s="130"/>
      <c r="G218" s="130"/>
    </row>
    <row r="219" spans="1:7" x14ac:dyDescent="0.25">
      <c r="A219" s="139"/>
      <c r="B219" s="130"/>
      <c r="C219" s="140"/>
      <c r="D219" s="130"/>
      <c r="E219" s="141"/>
      <c r="F219" s="130"/>
      <c r="G219" s="130"/>
    </row>
    <row r="220" spans="1:7" x14ac:dyDescent="0.25">
      <c r="A220" s="139"/>
      <c r="B220" s="130"/>
      <c r="C220" s="140"/>
      <c r="D220" s="130"/>
      <c r="E220" s="141"/>
      <c r="F220" s="130"/>
      <c r="G220" s="130"/>
    </row>
    <row r="221" spans="1:7" x14ac:dyDescent="0.25">
      <c r="A221" s="139"/>
      <c r="B221" s="130"/>
      <c r="C221" s="140"/>
      <c r="D221" s="130"/>
      <c r="E221" s="141"/>
      <c r="F221" s="130"/>
      <c r="G221" s="130"/>
    </row>
    <row r="222" spans="1:7" x14ac:dyDescent="0.25">
      <c r="A222" s="139"/>
      <c r="B222" s="130"/>
      <c r="C222" s="140"/>
      <c r="D222" s="130"/>
      <c r="E222" s="141"/>
      <c r="F222" s="130"/>
      <c r="G222" s="130"/>
    </row>
    <row r="223" spans="1:7" x14ac:dyDescent="0.25">
      <c r="A223" s="139"/>
      <c r="B223" s="130"/>
      <c r="C223" s="140"/>
      <c r="D223" s="130"/>
      <c r="E223" s="141"/>
      <c r="F223" s="130"/>
      <c r="G223" s="130"/>
    </row>
    <row r="224" spans="1:7" x14ac:dyDescent="0.25">
      <c r="A224" s="139"/>
      <c r="B224" s="130"/>
      <c r="C224" s="140"/>
      <c r="D224" s="130"/>
      <c r="E224" s="141"/>
      <c r="F224" s="130"/>
      <c r="G224" s="130"/>
    </row>
    <row r="225" spans="1:7" x14ac:dyDescent="0.25">
      <c r="A225" s="139"/>
      <c r="B225" s="130"/>
      <c r="C225" s="140"/>
      <c r="D225" s="130"/>
      <c r="E225" s="141"/>
      <c r="F225" s="130"/>
      <c r="G225" s="130"/>
    </row>
    <row r="226" spans="1:7" x14ac:dyDescent="0.25">
      <c r="A226" s="139"/>
      <c r="B226" s="130"/>
      <c r="C226" s="140"/>
      <c r="D226" s="130"/>
      <c r="E226" s="141"/>
      <c r="F226" s="130"/>
      <c r="G226" s="130"/>
    </row>
    <row r="227" spans="1:7" x14ac:dyDescent="0.25">
      <c r="A227" s="139"/>
      <c r="B227" s="130"/>
      <c r="C227" s="140"/>
      <c r="D227" s="130"/>
      <c r="E227" s="141"/>
      <c r="F227" s="130"/>
      <c r="G227" s="130"/>
    </row>
    <row r="228" spans="1:7" x14ac:dyDescent="0.25">
      <c r="A228" s="139"/>
      <c r="B228" s="130"/>
      <c r="C228" s="140"/>
      <c r="D228" s="130"/>
      <c r="E228" s="141"/>
      <c r="F228" s="130"/>
      <c r="G228" s="130"/>
    </row>
    <row r="229" spans="1:7" x14ac:dyDescent="0.25">
      <c r="A229" s="139"/>
      <c r="B229" s="130"/>
      <c r="C229" s="140"/>
      <c r="D229" s="130"/>
      <c r="E229" s="141"/>
      <c r="F229" s="130"/>
      <c r="G229" s="130"/>
    </row>
    <row r="230" spans="1:7" x14ac:dyDescent="0.25">
      <c r="A230" s="139"/>
      <c r="B230" s="130"/>
      <c r="C230" s="140"/>
      <c r="D230" s="130"/>
      <c r="E230" s="141"/>
      <c r="F230" s="130"/>
      <c r="G230" s="130"/>
    </row>
    <row r="231" spans="1:7" x14ac:dyDescent="0.25">
      <c r="A231" s="139"/>
      <c r="B231" s="130"/>
      <c r="C231" s="140"/>
      <c r="D231" s="130"/>
      <c r="E231" s="141"/>
      <c r="F231" s="130"/>
      <c r="G231" s="130"/>
    </row>
    <row r="232" spans="1:7" x14ac:dyDescent="0.25">
      <c r="A232" s="139"/>
      <c r="B232" s="130"/>
      <c r="C232" s="140"/>
      <c r="D232" s="130"/>
      <c r="E232" s="141"/>
      <c r="F232" s="130"/>
      <c r="G232" s="130"/>
    </row>
    <row r="233" spans="1:7" x14ac:dyDescent="0.25">
      <c r="A233" s="139"/>
      <c r="B233" s="130"/>
      <c r="C233" s="140"/>
      <c r="D233" s="130"/>
      <c r="E233" s="141"/>
      <c r="F233" s="130"/>
      <c r="G233" s="130"/>
    </row>
    <row r="234" spans="1:7" x14ac:dyDescent="0.25">
      <c r="A234" s="139"/>
      <c r="B234" s="130"/>
      <c r="C234" s="140"/>
      <c r="D234" s="130"/>
      <c r="E234" s="141"/>
      <c r="F234" s="130"/>
      <c r="G234" s="130"/>
    </row>
    <row r="235" spans="1:7" x14ac:dyDescent="0.25">
      <c r="A235" s="139"/>
      <c r="B235" s="130"/>
      <c r="C235" s="140"/>
      <c r="D235" s="130"/>
      <c r="E235" s="141"/>
      <c r="F235" s="130"/>
      <c r="G235" s="130"/>
    </row>
    <row r="236" spans="1:7" x14ac:dyDescent="0.25">
      <c r="A236" s="139"/>
      <c r="B236" s="130"/>
      <c r="C236" s="140"/>
      <c r="D236" s="130"/>
      <c r="E236" s="141"/>
      <c r="F236" s="130"/>
      <c r="G236" s="130"/>
    </row>
    <row r="237" spans="1:7" x14ac:dyDescent="0.25">
      <c r="A237" s="139"/>
      <c r="B237" s="130"/>
      <c r="C237" s="140"/>
      <c r="D237" s="130"/>
      <c r="E237" s="141"/>
      <c r="F237" s="130"/>
      <c r="G237" s="130"/>
    </row>
    <row r="238" spans="1:7" x14ac:dyDescent="0.25">
      <c r="A238" s="139"/>
      <c r="B238" s="130"/>
      <c r="C238" s="140"/>
      <c r="D238" s="130"/>
      <c r="E238" s="141"/>
      <c r="F238" s="130"/>
      <c r="G238" s="130"/>
    </row>
    <row r="239" spans="1:7" x14ac:dyDescent="0.25">
      <c r="A239" s="139"/>
      <c r="B239" s="130"/>
      <c r="C239" s="140"/>
      <c r="D239" s="130"/>
      <c r="E239" s="141"/>
      <c r="F239" s="130"/>
      <c r="G239" s="130"/>
    </row>
    <row r="240" spans="1:7" x14ac:dyDescent="0.25">
      <c r="A240" s="139"/>
      <c r="B240" s="130"/>
      <c r="C240" s="140"/>
      <c r="D240" s="130"/>
      <c r="E240" s="141"/>
      <c r="F240" s="130"/>
      <c r="G240" s="130"/>
    </row>
    <row r="241" spans="1:7" x14ac:dyDescent="0.25">
      <c r="A241" s="139"/>
      <c r="B241" s="130"/>
      <c r="C241" s="140"/>
      <c r="D241" s="130"/>
      <c r="E241" s="141"/>
      <c r="F241" s="130"/>
      <c r="G241" s="130"/>
    </row>
    <row r="242" spans="1:7" x14ac:dyDescent="0.25">
      <c r="A242" s="139"/>
      <c r="B242" s="130"/>
      <c r="C242" s="140"/>
      <c r="D242" s="130"/>
      <c r="E242" s="141"/>
      <c r="F242" s="130"/>
      <c r="G242" s="130"/>
    </row>
    <row r="243" spans="1:7" x14ac:dyDescent="0.25">
      <c r="A243" s="139"/>
      <c r="B243" s="130"/>
      <c r="C243" s="140"/>
      <c r="D243" s="130"/>
      <c r="E243" s="141"/>
      <c r="F243" s="130"/>
      <c r="G243" s="130"/>
    </row>
    <row r="244" spans="1:7" x14ac:dyDescent="0.25">
      <c r="A244" s="139"/>
      <c r="B244" s="130"/>
      <c r="C244" s="140"/>
      <c r="D244" s="130"/>
      <c r="E244" s="141"/>
      <c r="F244" s="130"/>
      <c r="G244" s="130"/>
    </row>
    <row r="245" spans="1:7" x14ac:dyDescent="0.25">
      <c r="A245" s="139"/>
      <c r="B245" s="130"/>
      <c r="C245" s="140"/>
      <c r="D245" s="130"/>
      <c r="E245" s="141"/>
      <c r="F245" s="130"/>
      <c r="G245" s="130"/>
    </row>
    <row r="246" spans="1:7" x14ac:dyDescent="0.25">
      <c r="A246" s="139"/>
      <c r="B246" s="130"/>
      <c r="C246" s="140"/>
      <c r="D246" s="130"/>
      <c r="E246" s="141"/>
      <c r="F246" s="130"/>
      <c r="G246" s="130"/>
    </row>
    <row r="247" spans="1:7" x14ac:dyDescent="0.25">
      <c r="A247" s="139"/>
      <c r="B247" s="130"/>
      <c r="C247" s="140"/>
      <c r="D247" s="130"/>
      <c r="E247" s="141"/>
      <c r="F247" s="130"/>
      <c r="G247" s="130"/>
    </row>
    <row r="248" spans="1:7" x14ac:dyDescent="0.25">
      <c r="A248" s="139"/>
      <c r="B248" s="130"/>
      <c r="C248" s="140"/>
      <c r="D248" s="130"/>
      <c r="E248" s="141"/>
      <c r="F248" s="130"/>
      <c r="G248" s="130"/>
    </row>
    <row r="249" spans="1:7" x14ac:dyDescent="0.25">
      <c r="A249" s="139"/>
      <c r="B249" s="130"/>
      <c r="C249" s="140"/>
      <c r="D249" s="130"/>
      <c r="E249" s="141"/>
      <c r="F249" s="130"/>
      <c r="G249" s="130"/>
    </row>
    <row r="250" spans="1:7" x14ac:dyDescent="0.25">
      <c r="A250" s="139"/>
      <c r="B250" s="130"/>
      <c r="C250" s="140"/>
      <c r="D250" s="130"/>
      <c r="E250" s="141"/>
      <c r="F250" s="130"/>
      <c r="G250" s="130"/>
    </row>
    <row r="251" spans="1:7" x14ac:dyDescent="0.25">
      <c r="A251" s="139"/>
      <c r="B251" s="130"/>
      <c r="C251" s="140"/>
      <c r="D251" s="130"/>
      <c r="E251" s="141"/>
      <c r="F251" s="130"/>
      <c r="G251" s="130"/>
    </row>
    <row r="252" spans="1:7" x14ac:dyDescent="0.25">
      <c r="A252" s="139"/>
      <c r="B252" s="130"/>
      <c r="C252" s="140"/>
      <c r="D252" s="130"/>
      <c r="E252" s="141"/>
      <c r="F252" s="130"/>
      <c r="G252" s="130"/>
    </row>
    <row r="253" spans="1:7" x14ac:dyDescent="0.25">
      <c r="A253" s="139"/>
      <c r="B253" s="130"/>
      <c r="C253" s="140"/>
      <c r="D253" s="130"/>
      <c r="E253" s="141"/>
      <c r="F253" s="130"/>
      <c r="G253" s="130"/>
    </row>
    <row r="254" spans="1:7" x14ac:dyDescent="0.25">
      <c r="A254" s="139"/>
      <c r="B254" s="130"/>
      <c r="C254" s="140"/>
      <c r="D254" s="130"/>
      <c r="E254" s="141"/>
      <c r="F254" s="130"/>
      <c r="G254" s="130"/>
    </row>
    <row r="255" spans="1:7" x14ac:dyDescent="0.25">
      <c r="A255" s="139"/>
      <c r="B255" s="130"/>
      <c r="C255" s="140"/>
      <c r="D255" s="130"/>
      <c r="E255" s="141"/>
      <c r="F255" s="130"/>
      <c r="G255" s="130"/>
    </row>
    <row r="256" spans="1:7" x14ac:dyDescent="0.25">
      <c r="A256" s="139"/>
      <c r="B256" s="130"/>
      <c r="C256" s="140"/>
      <c r="D256" s="130"/>
      <c r="E256" s="141"/>
      <c r="F256" s="130"/>
      <c r="G256" s="130"/>
    </row>
    <row r="257" spans="1:7" x14ac:dyDescent="0.25">
      <c r="A257" s="139"/>
      <c r="B257" s="130"/>
      <c r="C257" s="140"/>
      <c r="D257" s="130"/>
      <c r="E257" s="141"/>
      <c r="F257" s="130"/>
      <c r="G257" s="130"/>
    </row>
    <row r="258" spans="1:7" x14ac:dyDescent="0.25">
      <c r="A258" s="139"/>
      <c r="B258" s="130"/>
      <c r="C258" s="140"/>
      <c r="D258" s="130"/>
      <c r="E258" s="141"/>
      <c r="F258" s="130"/>
      <c r="G258" s="130"/>
    </row>
    <row r="259" spans="1:7" x14ac:dyDescent="0.25">
      <c r="A259" s="139"/>
      <c r="B259" s="130"/>
      <c r="C259" s="140"/>
      <c r="D259" s="130"/>
      <c r="E259" s="141"/>
      <c r="F259" s="130"/>
      <c r="G259" s="130"/>
    </row>
    <row r="260" spans="1:7" x14ac:dyDescent="0.25">
      <c r="A260" s="139"/>
      <c r="B260" s="130"/>
      <c r="C260" s="140"/>
      <c r="D260" s="130"/>
      <c r="E260" s="141"/>
      <c r="F260" s="130"/>
      <c r="G260" s="130"/>
    </row>
    <row r="261" spans="1:7" x14ac:dyDescent="0.25">
      <c r="A261" s="139"/>
      <c r="B261" s="130"/>
      <c r="C261" s="140"/>
      <c r="D261" s="130"/>
      <c r="E261" s="141"/>
      <c r="F261" s="130"/>
      <c r="G261" s="130"/>
    </row>
    <row r="262" spans="1:7" x14ac:dyDescent="0.25">
      <c r="A262" s="139"/>
      <c r="B262" s="130"/>
      <c r="C262" s="140"/>
      <c r="D262" s="130"/>
      <c r="E262" s="141"/>
      <c r="F262" s="130"/>
      <c r="G262" s="130"/>
    </row>
    <row r="263" spans="1:7" x14ac:dyDescent="0.25">
      <c r="A263" s="139"/>
      <c r="B263" s="130"/>
      <c r="C263" s="140"/>
      <c r="D263" s="130"/>
      <c r="E263" s="141"/>
      <c r="F263" s="130"/>
      <c r="G263" s="130"/>
    </row>
    <row r="264" spans="1:7" x14ac:dyDescent="0.25">
      <c r="A264" s="139"/>
      <c r="B264" s="130"/>
      <c r="C264" s="140"/>
      <c r="D264" s="130"/>
      <c r="E264" s="141"/>
      <c r="F264" s="130"/>
      <c r="G264" s="130"/>
    </row>
    <row r="265" spans="1:7" x14ac:dyDescent="0.25">
      <c r="A265" s="139"/>
      <c r="B265" s="130"/>
      <c r="C265" s="140"/>
      <c r="D265" s="130"/>
      <c r="E265" s="141"/>
      <c r="F265" s="130"/>
      <c r="G265" s="130"/>
    </row>
    <row r="266" spans="1:7" x14ac:dyDescent="0.25">
      <c r="A266" s="130"/>
      <c r="B266" s="130"/>
      <c r="C266" s="140"/>
      <c r="D266" s="130"/>
      <c r="E266" s="130"/>
      <c r="F266" s="130"/>
      <c r="G266" s="130"/>
    </row>
    <row r="267" spans="1:7" x14ac:dyDescent="0.25">
      <c r="A267" s="130"/>
      <c r="B267" s="130"/>
      <c r="C267" s="140"/>
      <c r="D267" s="130"/>
      <c r="E267" s="130"/>
      <c r="F267" s="130"/>
      <c r="G267" s="130"/>
    </row>
    <row r="268" spans="1:7" x14ac:dyDescent="0.25">
      <c r="A268" s="130"/>
      <c r="B268" s="130"/>
      <c r="C268" s="140"/>
      <c r="D268" s="130"/>
      <c r="E268" s="130"/>
      <c r="F268" s="130"/>
      <c r="G268" s="130"/>
    </row>
    <row r="269" spans="1:7" x14ac:dyDescent="0.25">
      <c r="A269" s="130"/>
      <c r="B269" s="130"/>
      <c r="C269" s="140"/>
      <c r="D269" s="130"/>
      <c r="E269" s="130"/>
      <c r="F269" s="130"/>
      <c r="G269" s="130"/>
    </row>
    <row r="270" spans="1:7" x14ac:dyDescent="0.25">
      <c r="A270" s="130"/>
      <c r="B270" s="130"/>
      <c r="C270" s="140"/>
      <c r="D270" s="130"/>
      <c r="E270" s="130"/>
      <c r="F270" s="130"/>
      <c r="G270" s="130"/>
    </row>
    <row r="271" spans="1:7" x14ac:dyDescent="0.25">
      <c r="A271" s="130"/>
      <c r="B271" s="130"/>
      <c r="C271" s="140"/>
      <c r="D271" s="130"/>
      <c r="E271" s="130"/>
      <c r="F271" s="130"/>
      <c r="G271" s="130"/>
    </row>
    <row r="272" spans="1:7" x14ac:dyDescent="0.25">
      <c r="A272" s="130"/>
      <c r="B272" s="130"/>
      <c r="C272" s="140"/>
      <c r="D272" s="130"/>
      <c r="E272" s="130"/>
      <c r="F272" s="130"/>
      <c r="G272" s="130"/>
    </row>
    <row r="273" spans="1:7" x14ac:dyDescent="0.25">
      <c r="A273" s="130"/>
      <c r="B273" s="130"/>
      <c r="C273" s="140"/>
      <c r="D273" s="130"/>
      <c r="E273" s="130"/>
      <c r="F273" s="130"/>
      <c r="G273" s="130"/>
    </row>
    <row r="274" spans="1:7" x14ac:dyDescent="0.25">
      <c r="A274" s="130"/>
      <c r="B274" s="130"/>
      <c r="C274" s="140"/>
      <c r="D274" s="130"/>
      <c r="E274" s="130"/>
      <c r="F274" s="130"/>
      <c r="G274" s="130"/>
    </row>
    <row r="275" spans="1:7" x14ac:dyDescent="0.25">
      <c r="A275" s="130"/>
      <c r="B275" s="130"/>
      <c r="C275" s="140"/>
      <c r="D275" s="130"/>
      <c r="E275" s="130"/>
      <c r="F275" s="130"/>
      <c r="G275" s="130"/>
    </row>
    <row r="276" spans="1:7" x14ac:dyDescent="0.25">
      <c r="A276" s="130"/>
      <c r="B276" s="130"/>
      <c r="C276" s="140"/>
      <c r="D276" s="130"/>
      <c r="E276" s="130"/>
      <c r="F276" s="130"/>
      <c r="G276" s="130"/>
    </row>
    <row r="277" spans="1:7" x14ac:dyDescent="0.25">
      <c r="A277" s="130"/>
      <c r="B277" s="130"/>
      <c r="C277" s="140"/>
      <c r="D277" s="130"/>
      <c r="E277" s="130"/>
      <c r="F277" s="130"/>
      <c r="G277" s="130"/>
    </row>
    <row r="278" spans="1:7" x14ac:dyDescent="0.25">
      <c r="A278" s="130"/>
      <c r="B278" s="130"/>
      <c r="C278" s="140"/>
      <c r="D278" s="130"/>
      <c r="E278" s="130"/>
      <c r="F278" s="130"/>
      <c r="G278" s="130"/>
    </row>
    <row r="279" spans="1:7" x14ac:dyDescent="0.25">
      <c r="A279" s="130"/>
      <c r="B279" s="130"/>
      <c r="C279" s="140"/>
      <c r="D279" s="130"/>
      <c r="E279" s="130"/>
      <c r="F279" s="130"/>
      <c r="G279" s="130"/>
    </row>
    <row r="280" spans="1:7" x14ac:dyDescent="0.25">
      <c r="A280" s="130"/>
      <c r="B280" s="130"/>
      <c r="C280" s="140"/>
      <c r="D280" s="130"/>
      <c r="E280" s="130"/>
      <c r="F280" s="130"/>
      <c r="G280" s="130"/>
    </row>
    <row r="281" spans="1:7" x14ac:dyDescent="0.25">
      <c r="A281" s="130"/>
      <c r="B281" s="130"/>
      <c r="C281" s="140"/>
      <c r="D281" s="130"/>
      <c r="E281" s="130"/>
      <c r="F281" s="130"/>
      <c r="G281" s="130"/>
    </row>
    <row r="282" spans="1:7" x14ac:dyDescent="0.25">
      <c r="A282" s="130"/>
      <c r="B282" s="130"/>
      <c r="C282" s="140"/>
      <c r="D282" s="130"/>
      <c r="E282" s="130"/>
      <c r="F282" s="130"/>
      <c r="G282" s="130"/>
    </row>
    <row r="283" spans="1:7" x14ac:dyDescent="0.25">
      <c r="A283" s="130"/>
      <c r="B283" s="130"/>
      <c r="C283" s="140"/>
      <c r="D283" s="130"/>
      <c r="E283" s="130"/>
      <c r="F283" s="130"/>
      <c r="G283" s="130"/>
    </row>
    <row r="284" spans="1:7" x14ac:dyDescent="0.25">
      <c r="A284" s="130"/>
      <c r="B284" s="130"/>
      <c r="C284" s="140"/>
      <c r="D284" s="130"/>
      <c r="E284" s="130"/>
      <c r="F284" s="130"/>
      <c r="G284" s="130"/>
    </row>
    <row r="285" spans="1:7" x14ac:dyDescent="0.25">
      <c r="A285" s="130"/>
      <c r="B285" s="130"/>
      <c r="C285" s="140"/>
      <c r="D285" s="130"/>
      <c r="E285" s="130"/>
      <c r="F285" s="130"/>
      <c r="G285" s="130"/>
    </row>
    <row r="286" spans="1:7" x14ac:dyDescent="0.25">
      <c r="A286" s="130"/>
      <c r="B286" s="130"/>
      <c r="C286" s="140"/>
      <c r="D286" s="130"/>
      <c r="E286" s="130"/>
      <c r="F286" s="130"/>
      <c r="G286" s="130"/>
    </row>
    <row r="287" spans="1:7" x14ac:dyDescent="0.25">
      <c r="A287" s="130"/>
      <c r="B287" s="130"/>
      <c r="C287" s="140"/>
      <c r="D287" s="130"/>
      <c r="E287" s="130"/>
      <c r="F287" s="130"/>
      <c r="G287" s="130"/>
    </row>
    <row r="288" spans="1:7" x14ac:dyDescent="0.25">
      <c r="A288" s="130"/>
      <c r="B288" s="130"/>
      <c r="C288" s="140"/>
      <c r="D288" s="130"/>
      <c r="E288" s="130"/>
      <c r="F288" s="130"/>
      <c r="G288" s="130"/>
    </row>
    <row r="289" spans="1:7" x14ac:dyDescent="0.25">
      <c r="A289" s="130"/>
      <c r="B289" s="130"/>
      <c r="C289" s="140"/>
      <c r="D289" s="130"/>
      <c r="E289" s="130"/>
      <c r="F289" s="130"/>
      <c r="G289" s="130"/>
    </row>
    <row r="290" spans="1:7" x14ac:dyDescent="0.25">
      <c r="A290" s="130"/>
      <c r="B290" s="130"/>
      <c r="C290" s="140"/>
      <c r="D290" s="130"/>
      <c r="E290" s="130"/>
      <c r="F290" s="130"/>
      <c r="G290" s="130"/>
    </row>
    <row r="291" spans="1:7" x14ac:dyDescent="0.25">
      <c r="A291" s="130"/>
      <c r="B291" s="130"/>
      <c r="C291" s="140"/>
      <c r="D291" s="130"/>
      <c r="E291" s="130"/>
      <c r="F291" s="130"/>
      <c r="G291" s="130"/>
    </row>
    <row r="292" spans="1:7" x14ac:dyDescent="0.25">
      <c r="A292" s="130"/>
      <c r="B292" s="130"/>
      <c r="C292" s="140"/>
      <c r="D292" s="130"/>
      <c r="E292" s="130"/>
      <c r="F292" s="130"/>
      <c r="G292" s="130"/>
    </row>
    <row r="293" spans="1:7" x14ac:dyDescent="0.25">
      <c r="A293" s="130"/>
      <c r="B293" s="130"/>
      <c r="C293" s="140"/>
      <c r="D293" s="130"/>
      <c r="E293" s="130"/>
      <c r="F293" s="130"/>
      <c r="G293" s="130"/>
    </row>
    <row r="294" spans="1:7" x14ac:dyDescent="0.25">
      <c r="A294" s="130"/>
      <c r="B294" s="130"/>
      <c r="C294" s="140"/>
      <c r="D294" s="130"/>
      <c r="E294" s="130"/>
      <c r="F294" s="130"/>
      <c r="G294" s="130"/>
    </row>
    <row r="295" spans="1:7" x14ac:dyDescent="0.25">
      <c r="A295" s="130"/>
      <c r="B295" s="130"/>
      <c r="C295" s="140"/>
      <c r="D295" s="130"/>
      <c r="E295" s="130"/>
      <c r="F295" s="130"/>
      <c r="G295" s="130"/>
    </row>
    <row r="296" spans="1:7" x14ac:dyDescent="0.25">
      <c r="A296" s="130"/>
      <c r="B296" s="130"/>
      <c r="C296" s="140"/>
      <c r="D296" s="130"/>
      <c r="E296" s="130"/>
      <c r="F296" s="130"/>
      <c r="G296" s="130"/>
    </row>
    <row r="297" spans="1:7" x14ac:dyDescent="0.25">
      <c r="A297" s="130"/>
      <c r="B297" s="130"/>
      <c r="C297" s="140"/>
      <c r="D297" s="130"/>
      <c r="E297" s="130"/>
      <c r="F297" s="130"/>
      <c r="G297" s="130"/>
    </row>
    <row r="298" spans="1:7" x14ac:dyDescent="0.25">
      <c r="A298" s="130"/>
      <c r="B298" s="130"/>
      <c r="C298" s="140"/>
      <c r="D298" s="130"/>
      <c r="E298" s="130"/>
      <c r="F298" s="130"/>
      <c r="G298" s="130"/>
    </row>
    <row r="299" spans="1:7" x14ac:dyDescent="0.25">
      <c r="A299" s="130"/>
      <c r="B299" s="130"/>
      <c r="C299" s="140"/>
      <c r="D299" s="130"/>
      <c r="E299" s="130"/>
      <c r="F299" s="130"/>
      <c r="G299" s="130"/>
    </row>
    <row r="300" spans="1:7" x14ac:dyDescent="0.25">
      <c r="A300" s="130"/>
      <c r="B300" s="130"/>
      <c r="C300" s="140"/>
      <c r="D300" s="130"/>
      <c r="E300" s="130"/>
      <c r="F300" s="130"/>
      <c r="G300" s="130"/>
    </row>
    <row r="301" spans="1:7" x14ac:dyDescent="0.25">
      <c r="A301" s="130"/>
      <c r="B301" s="130"/>
      <c r="C301" s="140"/>
      <c r="D301" s="130"/>
      <c r="E301" s="130"/>
      <c r="F301" s="130"/>
      <c r="G301" s="130"/>
    </row>
    <row r="302" spans="1:7" x14ac:dyDescent="0.25">
      <c r="A302" s="130"/>
      <c r="B302" s="130"/>
      <c r="C302" s="140"/>
      <c r="D302" s="130"/>
      <c r="E302" s="130"/>
      <c r="F302" s="130"/>
      <c r="G302" s="130"/>
    </row>
    <row r="303" spans="1:7" x14ac:dyDescent="0.25">
      <c r="A303" s="130"/>
      <c r="B303" s="130"/>
      <c r="C303" s="140"/>
      <c r="D303" s="130"/>
      <c r="E303" s="130"/>
      <c r="F303" s="130"/>
      <c r="G303" s="130"/>
    </row>
    <row r="304" spans="1:7" x14ac:dyDescent="0.25">
      <c r="A304" s="130"/>
      <c r="B304" s="130"/>
      <c r="C304" s="140"/>
      <c r="D304" s="130"/>
      <c r="E304" s="130"/>
      <c r="F304" s="130"/>
      <c r="G304" s="130"/>
    </row>
    <row r="305" spans="1:7" x14ac:dyDescent="0.25">
      <c r="A305" s="130"/>
      <c r="B305" s="130"/>
      <c r="C305" s="140"/>
      <c r="D305" s="130"/>
      <c r="E305" s="130"/>
      <c r="F305" s="130"/>
      <c r="G305" s="130"/>
    </row>
    <row r="306" spans="1:7" x14ac:dyDescent="0.25">
      <c r="A306" s="130"/>
      <c r="B306" s="130"/>
      <c r="C306" s="140"/>
      <c r="D306" s="130"/>
      <c r="E306" s="130"/>
      <c r="F306" s="130"/>
      <c r="G306" s="130"/>
    </row>
    <row r="307" spans="1:7" x14ac:dyDescent="0.25">
      <c r="A307" s="130"/>
      <c r="B307" s="130"/>
      <c r="C307" s="140"/>
      <c r="D307" s="130"/>
      <c r="E307" s="130"/>
      <c r="F307" s="130"/>
      <c r="G307" s="130"/>
    </row>
    <row r="308" spans="1:7" x14ac:dyDescent="0.25">
      <c r="A308" s="130"/>
      <c r="B308" s="130"/>
      <c r="C308" s="140"/>
      <c r="D308" s="130"/>
      <c r="E308" s="130"/>
      <c r="F308" s="130"/>
      <c r="G308" s="130"/>
    </row>
    <row r="309" spans="1:7" x14ac:dyDescent="0.25">
      <c r="A309" s="130"/>
      <c r="B309" s="130"/>
      <c r="C309" s="140"/>
      <c r="D309" s="130"/>
      <c r="E309" s="130"/>
      <c r="F309" s="130"/>
      <c r="G309" s="130"/>
    </row>
    <row r="310" spans="1:7" x14ac:dyDescent="0.25">
      <c r="A310" s="130"/>
      <c r="B310" s="130"/>
      <c r="C310" s="140"/>
      <c r="D310" s="130"/>
      <c r="E310" s="130"/>
      <c r="F310" s="130"/>
      <c r="G310" s="130"/>
    </row>
    <row r="311" spans="1:7" x14ac:dyDescent="0.25">
      <c r="A311" s="130"/>
      <c r="B311" s="130"/>
      <c r="C311" s="140"/>
      <c r="D311" s="130"/>
      <c r="E311" s="130"/>
      <c r="F311" s="130"/>
      <c r="G311" s="130"/>
    </row>
    <row r="312" spans="1:7" x14ac:dyDescent="0.25">
      <c r="A312" s="130"/>
      <c r="B312" s="130"/>
      <c r="C312" s="140"/>
      <c r="D312" s="130"/>
      <c r="E312" s="130"/>
      <c r="F312" s="130"/>
      <c r="G312" s="130"/>
    </row>
    <row r="313" spans="1:7" x14ac:dyDescent="0.25">
      <c r="A313" s="130"/>
      <c r="B313" s="130"/>
      <c r="C313" s="140"/>
      <c r="D313" s="130"/>
      <c r="E313" s="130"/>
      <c r="F313" s="130"/>
      <c r="G313" s="130"/>
    </row>
    <row r="314" spans="1:7" x14ac:dyDescent="0.25">
      <c r="A314" s="130"/>
      <c r="B314" s="130"/>
      <c r="C314" s="140"/>
      <c r="D314" s="130"/>
      <c r="E314" s="130"/>
      <c r="F314" s="130"/>
      <c r="G314" s="130"/>
    </row>
    <row r="315" spans="1:7" x14ac:dyDescent="0.25">
      <c r="A315" s="130"/>
      <c r="B315" s="130"/>
      <c r="C315" s="140"/>
      <c r="D315" s="130"/>
      <c r="E315" s="130"/>
      <c r="F315" s="130"/>
      <c r="G315" s="130"/>
    </row>
    <row r="316" spans="1:7" x14ac:dyDescent="0.25">
      <c r="A316" s="130"/>
      <c r="B316" s="130"/>
      <c r="C316" s="140"/>
      <c r="D316" s="130"/>
      <c r="E316" s="130"/>
      <c r="F316" s="130"/>
      <c r="G316" s="130"/>
    </row>
    <row r="317" spans="1:7" x14ac:dyDescent="0.25">
      <c r="A317" s="130"/>
      <c r="B317" s="130"/>
      <c r="C317" s="140"/>
      <c r="D317" s="130"/>
      <c r="E317" s="130"/>
      <c r="F317" s="130"/>
      <c r="G317" s="130"/>
    </row>
    <row r="318" spans="1:7" x14ac:dyDescent="0.25">
      <c r="A318" s="130"/>
      <c r="B318" s="130"/>
      <c r="C318" s="140"/>
      <c r="D318" s="130"/>
      <c r="E318" s="130"/>
      <c r="F318" s="130"/>
      <c r="G318" s="130"/>
    </row>
    <row r="319" spans="1:7" x14ac:dyDescent="0.25">
      <c r="A319" s="130"/>
      <c r="B319" s="130"/>
      <c r="C319" s="140"/>
      <c r="D319" s="130"/>
      <c r="E319" s="130"/>
      <c r="F319" s="130"/>
      <c r="G319" s="130"/>
    </row>
    <row r="320" spans="1:7" x14ac:dyDescent="0.25">
      <c r="A320" s="130"/>
      <c r="B320" s="130"/>
      <c r="C320" s="140"/>
      <c r="D320" s="130"/>
      <c r="E320" s="130"/>
      <c r="F320" s="130"/>
      <c r="G320" s="130"/>
    </row>
    <row r="321" spans="1:7" x14ac:dyDescent="0.25">
      <c r="A321" s="130"/>
      <c r="B321" s="130"/>
      <c r="C321" s="140"/>
      <c r="D321" s="130"/>
      <c r="E321" s="130"/>
      <c r="F321" s="130"/>
      <c r="G321" s="130"/>
    </row>
    <row r="322" spans="1:7" x14ac:dyDescent="0.25">
      <c r="A322" s="130"/>
      <c r="B322" s="130"/>
      <c r="C322" s="140"/>
      <c r="D322" s="130"/>
      <c r="E322" s="130"/>
      <c r="F322" s="130"/>
      <c r="G322" s="130"/>
    </row>
    <row r="323" spans="1:7" x14ac:dyDescent="0.25">
      <c r="A323" s="130"/>
      <c r="B323" s="130"/>
      <c r="C323" s="140"/>
      <c r="D323" s="130"/>
      <c r="E323" s="130"/>
      <c r="F323" s="130"/>
      <c r="G323" s="130"/>
    </row>
    <row r="324" spans="1:7" x14ac:dyDescent="0.25">
      <c r="A324" s="130"/>
      <c r="B324" s="130"/>
      <c r="C324" s="140"/>
      <c r="D324" s="130"/>
      <c r="E324" s="130"/>
      <c r="F324" s="130"/>
      <c r="G324" s="130"/>
    </row>
    <row r="325" spans="1:7" x14ac:dyDescent="0.25">
      <c r="A325" s="130"/>
      <c r="B325" s="130"/>
      <c r="C325" s="140"/>
      <c r="D325" s="130"/>
      <c r="E325" s="130"/>
      <c r="F325" s="130"/>
      <c r="G325" s="130"/>
    </row>
    <row r="326" spans="1:7" x14ac:dyDescent="0.25">
      <c r="A326" s="130"/>
      <c r="B326" s="130"/>
      <c r="C326" s="140"/>
      <c r="D326" s="130"/>
      <c r="E326" s="130"/>
      <c r="F326" s="130"/>
      <c r="G326" s="130"/>
    </row>
    <row r="327" spans="1:7" x14ac:dyDescent="0.25">
      <c r="A327" s="130"/>
      <c r="B327" s="130"/>
      <c r="C327" s="140"/>
      <c r="D327" s="130"/>
      <c r="E327" s="130"/>
      <c r="F327" s="130"/>
      <c r="G327" s="130"/>
    </row>
    <row r="328" spans="1:7" x14ac:dyDescent="0.25">
      <c r="A328" s="130"/>
      <c r="B328" s="130"/>
      <c r="C328" s="140"/>
      <c r="D328" s="130"/>
      <c r="E328" s="130"/>
      <c r="F328" s="130"/>
      <c r="G328" s="130"/>
    </row>
    <row r="329" spans="1:7" x14ac:dyDescent="0.25">
      <c r="A329" s="130"/>
      <c r="B329" s="130"/>
      <c r="C329" s="140"/>
      <c r="D329" s="130"/>
      <c r="E329" s="130"/>
      <c r="F329" s="130"/>
      <c r="G329" s="130"/>
    </row>
    <row r="330" spans="1:7" x14ac:dyDescent="0.25">
      <c r="A330" s="130"/>
      <c r="B330" s="130"/>
      <c r="C330" s="140"/>
      <c r="D330" s="130"/>
      <c r="E330" s="130"/>
      <c r="F330" s="130"/>
      <c r="G330" s="130"/>
    </row>
    <row r="331" spans="1:7" x14ac:dyDescent="0.25">
      <c r="A331" s="130"/>
      <c r="B331" s="130"/>
      <c r="C331" s="140"/>
      <c r="D331" s="130"/>
      <c r="E331" s="130"/>
      <c r="F331" s="130"/>
      <c r="G331" s="130"/>
    </row>
    <row r="332" spans="1:7" x14ac:dyDescent="0.25">
      <c r="A332" s="130"/>
      <c r="B332" s="130"/>
      <c r="C332" s="140"/>
      <c r="D332" s="130"/>
      <c r="E332" s="130"/>
      <c r="F332" s="130"/>
      <c r="G332" s="130"/>
    </row>
    <row r="333" spans="1:7" x14ac:dyDescent="0.25">
      <c r="A333" s="130"/>
      <c r="B333" s="130"/>
      <c r="C333" s="140"/>
      <c r="D333" s="130"/>
      <c r="E333" s="130"/>
      <c r="F333" s="130"/>
      <c r="G333" s="130"/>
    </row>
    <row r="334" spans="1:7" x14ac:dyDescent="0.25">
      <c r="A334" s="130"/>
      <c r="B334" s="130"/>
      <c r="C334" s="140"/>
      <c r="D334" s="130"/>
      <c r="E334" s="130"/>
      <c r="F334" s="130"/>
      <c r="G334" s="130"/>
    </row>
    <row r="335" spans="1:7" x14ac:dyDescent="0.25">
      <c r="A335" s="130"/>
      <c r="B335" s="130"/>
      <c r="C335" s="140"/>
      <c r="D335" s="130"/>
      <c r="E335" s="130"/>
      <c r="F335" s="130"/>
      <c r="G335" s="130"/>
    </row>
    <row r="336" spans="1:7" x14ac:dyDescent="0.25">
      <c r="A336" s="130"/>
      <c r="B336" s="130"/>
      <c r="C336" s="140"/>
      <c r="D336" s="130"/>
      <c r="E336" s="130"/>
      <c r="F336" s="130"/>
      <c r="G336" s="130"/>
    </row>
    <row r="337" spans="1:7" x14ac:dyDescent="0.25">
      <c r="A337" s="130"/>
      <c r="B337" s="130"/>
      <c r="C337" s="140"/>
      <c r="D337" s="130"/>
      <c r="E337" s="130"/>
      <c r="F337" s="130"/>
      <c r="G337" s="130"/>
    </row>
    <row r="338" spans="1:7" x14ac:dyDescent="0.25">
      <c r="A338" s="130"/>
      <c r="B338" s="130"/>
      <c r="C338" s="140"/>
      <c r="D338" s="130"/>
      <c r="E338" s="130"/>
      <c r="F338" s="130"/>
      <c r="G338" s="130"/>
    </row>
    <row r="339" spans="1:7" x14ac:dyDescent="0.25">
      <c r="A339" s="130"/>
      <c r="B339" s="130"/>
      <c r="C339" s="140"/>
      <c r="D339" s="130"/>
      <c r="E339" s="130"/>
      <c r="F339" s="130"/>
      <c r="G339" s="130"/>
    </row>
    <row r="340" spans="1:7" x14ac:dyDescent="0.25">
      <c r="A340" s="130"/>
      <c r="B340" s="130"/>
      <c r="C340" s="140"/>
      <c r="D340" s="130"/>
      <c r="E340" s="130"/>
      <c r="F340" s="130"/>
      <c r="G340" s="130"/>
    </row>
    <row r="341" spans="1:7" x14ac:dyDescent="0.25">
      <c r="A341" s="130"/>
      <c r="B341" s="130"/>
      <c r="C341" s="140"/>
      <c r="D341" s="130"/>
      <c r="E341" s="130"/>
      <c r="F341" s="130"/>
      <c r="G341" s="130"/>
    </row>
    <row r="342" spans="1:7" x14ac:dyDescent="0.25">
      <c r="A342" s="130"/>
      <c r="B342" s="130"/>
      <c r="C342" s="140"/>
      <c r="D342" s="130"/>
      <c r="E342" s="130"/>
      <c r="F342" s="130"/>
      <c r="G342" s="130"/>
    </row>
    <row r="343" spans="1:7" x14ac:dyDescent="0.25">
      <c r="A343" s="130"/>
      <c r="B343" s="130"/>
      <c r="C343" s="140"/>
      <c r="D343" s="130"/>
      <c r="E343" s="130"/>
      <c r="F343" s="130"/>
      <c r="G343" s="130"/>
    </row>
    <row r="344" spans="1:7" x14ac:dyDescent="0.25">
      <c r="A344" s="130"/>
      <c r="B344" s="130"/>
      <c r="C344" s="140"/>
      <c r="D344" s="130"/>
      <c r="E344" s="130"/>
      <c r="F344" s="130"/>
      <c r="G344" s="130"/>
    </row>
    <row r="345" spans="1:7" x14ac:dyDescent="0.25">
      <c r="A345" s="130"/>
      <c r="B345" s="130"/>
      <c r="C345" s="140"/>
      <c r="D345" s="130"/>
      <c r="E345" s="130"/>
      <c r="F345" s="130"/>
      <c r="G345" s="130"/>
    </row>
    <row r="346" spans="1:7" x14ac:dyDescent="0.25">
      <c r="A346" s="130"/>
      <c r="B346" s="130"/>
      <c r="C346" s="140"/>
      <c r="D346" s="130"/>
      <c r="E346" s="130"/>
      <c r="F346" s="130"/>
      <c r="G346" s="130"/>
    </row>
    <row r="347" spans="1:7" x14ac:dyDescent="0.25">
      <c r="A347" s="130"/>
      <c r="B347" s="130"/>
      <c r="C347" s="140"/>
      <c r="D347" s="130"/>
      <c r="E347" s="130"/>
      <c r="F347" s="130"/>
      <c r="G347" s="130"/>
    </row>
    <row r="348" spans="1:7" x14ac:dyDescent="0.25">
      <c r="A348" s="130"/>
      <c r="B348" s="130"/>
      <c r="C348" s="140"/>
      <c r="D348" s="130"/>
      <c r="E348" s="130"/>
      <c r="F348" s="130"/>
      <c r="G348" s="130"/>
    </row>
    <row r="349" spans="1:7" x14ac:dyDescent="0.25">
      <c r="A349" s="130"/>
      <c r="B349" s="130"/>
      <c r="C349" s="140"/>
      <c r="D349" s="130"/>
      <c r="E349" s="130"/>
      <c r="F349" s="130"/>
      <c r="G349" s="130"/>
    </row>
    <row r="350" spans="1:7" x14ac:dyDescent="0.25">
      <c r="A350" s="130"/>
      <c r="B350" s="130"/>
      <c r="C350" s="140"/>
      <c r="D350" s="130"/>
      <c r="E350" s="130"/>
      <c r="F350" s="130"/>
      <c r="G350" s="130"/>
    </row>
    <row r="351" spans="1:7" x14ac:dyDescent="0.25">
      <c r="A351" s="130"/>
      <c r="B351" s="130"/>
      <c r="C351" s="140"/>
      <c r="D351" s="130"/>
      <c r="E351" s="130"/>
      <c r="F351" s="130"/>
      <c r="G351" s="130"/>
    </row>
    <row r="352" spans="1:7" x14ac:dyDescent="0.25">
      <c r="A352" s="130"/>
      <c r="B352" s="130"/>
      <c r="C352" s="140"/>
      <c r="D352" s="130"/>
      <c r="E352" s="130"/>
      <c r="F352" s="130"/>
      <c r="G352" s="130"/>
    </row>
    <row r="353" spans="1:7" x14ac:dyDescent="0.25">
      <c r="A353" s="130"/>
      <c r="B353" s="130"/>
      <c r="C353" s="140"/>
      <c r="D353" s="130"/>
      <c r="E353" s="130"/>
      <c r="F353" s="130"/>
      <c r="G353" s="130"/>
    </row>
    <row r="354" spans="1:7" x14ac:dyDescent="0.25">
      <c r="A354" s="130"/>
      <c r="B354" s="130"/>
      <c r="C354" s="140"/>
      <c r="D354" s="130"/>
      <c r="E354" s="130"/>
      <c r="F354" s="130"/>
      <c r="G354" s="130"/>
    </row>
    <row r="355" spans="1:7" x14ac:dyDescent="0.25">
      <c r="A355" s="130"/>
      <c r="B355" s="130"/>
      <c r="C355" s="140"/>
      <c r="D355" s="130"/>
      <c r="E355" s="130"/>
      <c r="F355" s="130"/>
      <c r="G355" s="130"/>
    </row>
    <row r="356" spans="1:7" x14ac:dyDescent="0.25">
      <c r="A356" s="130"/>
      <c r="B356" s="130"/>
      <c r="C356" s="140"/>
      <c r="D356" s="130"/>
      <c r="E356" s="130"/>
      <c r="F356" s="130"/>
      <c r="G356" s="130"/>
    </row>
    <row r="357" spans="1:7" x14ac:dyDescent="0.25">
      <c r="A357" s="130"/>
      <c r="B357" s="130"/>
      <c r="C357" s="140"/>
      <c r="D357" s="130"/>
      <c r="E357" s="130"/>
      <c r="F357" s="130"/>
      <c r="G357" s="130"/>
    </row>
    <row r="358" spans="1:7" x14ac:dyDescent="0.25">
      <c r="A358" s="130"/>
      <c r="B358" s="130"/>
      <c r="C358" s="140"/>
      <c r="D358" s="130"/>
      <c r="E358" s="130"/>
      <c r="F358" s="130"/>
      <c r="G358" s="130"/>
    </row>
    <row r="359" spans="1:7" x14ac:dyDescent="0.25">
      <c r="A359" s="130"/>
      <c r="B359" s="130"/>
      <c r="C359" s="140"/>
      <c r="D359" s="130"/>
      <c r="E359" s="130"/>
      <c r="F359" s="130"/>
      <c r="G359" s="130"/>
    </row>
    <row r="360" spans="1:7" x14ac:dyDescent="0.25">
      <c r="A360" s="130"/>
      <c r="B360" s="130"/>
      <c r="C360" s="140"/>
      <c r="D360" s="130"/>
      <c r="E360" s="130"/>
      <c r="F360" s="130"/>
      <c r="G360" s="130"/>
    </row>
    <row r="361" spans="1:7" x14ac:dyDescent="0.25">
      <c r="A361" s="130"/>
      <c r="B361" s="130"/>
      <c r="C361" s="140"/>
      <c r="D361" s="130"/>
      <c r="E361" s="130"/>
      <c r="F361" s="130"/>
      <c r="G361" s="130"/>
    </row>
    <row r="362" spans="1:7" x14ac:dyDescent="0.25">
      <c r="A362" s="130"/>
      <c r="B362" s="130"/>
      <c r="C362" s="140"/>
      <c r="D362" s="130"/>
      <c r="E362" s="130"/>
      <c r="F362" s="130"/>
      <c r="G362" s="130"/>
    </row>
    <row r="363" spans="1:7" x14ac:dyDescent="0.25">
      <c r="A363" s="130"/>
      <c r="B363" s="130"/>
      <c r="C363" s="140"/>
      <c r="D363" s="130"/>
      <c r="E363" s="130"/>
      <c r="F363" s="130"/>
      <c r="G363" s="130"/>
    </row>
    <row r="364" spans="1:7" x14ac:dyDescent="0.25">
      <c r="A364" s="130"/>
      <c r="B364" s="130"/>
      <c r="C364" s="140"/>
      <c r="D364" s="130"/>
      <c r="E364" s="130"/>
      <c r="F364" s="130"/>
      <c r="G364" s="130"/>
    </row>
    <row r="365" spans="1:7" x14ac:dyDescent="0.25">
      <c r="A365" s="130"/>
      <c r="B365" s="130"/>
      <c r="C365" s="140"/>
      <c r="D365" s="130"/>
      <c r="E365" s="130"/>
      <c r="F365" s="130"/>
      <c r="G365" s="130"/>
    </row>
    <row r="366" spans="1:7" x14ac:dyDescent="0.25">
      <c r="A366" s="130"/>
      <c r="B366" s="130"/>
      <c r="C366" s="140"/>
      <c r="D366" s="130"/>
      <c r="E366" s="130"/>
      <c r="F366" s="130"/>
      <c r="G366" s="130"/>
    </row>
    <row r="367" spans="1:7" x14ac:dyDescent="0.25">
      <c r="A367" s="130"/>
      <c r="B367" s="130"/>
      <c r="C367" s="140"/>
      <c r="D367" s="130"/>
      <c r="E367" s="130"/>
      <c r="F367" s="130"/>
      <c r="G367" s="130"/>
    </row>
    <row r="368" spans="1:7" x14ac:dyDescent="0.25">
      <c r="A368" s="130"/>
      <c r="B368" s="130"/>
      <c r="C368" s="140"/>
      <c r="D368" s="130"/>
      <c r="E368" s="130"/>
      <c r="F368" s="130"/>
      <c r="G368" s="130"/>
    </row>
    <row r="369" spans="1:7" x14ac:dyDescent="0.25">
      <c r="A369" s="130"/>
      <c r="B369" s="130"/>
      <c r="C369" s="140"/>
      <c r="D369" s="130"/>
      <c r="E369" s="130"/>
      <c r="F369" s="130"/>
      <c r="G369" s="130"/>
    </row>
    <row r="370" spans="1:7" x14ac:dyDescent="0.25">
      <c r="A370" s="130"/>
      <c r="B370" s="130"/>
      <c r="C370" s="140"/>
      <c r="D370" s="130"/>
      <c r="E370" s="130"/>
      <c r="F370" s="130"/>
      <c r="G370" s="130"/>
    </row>
    <row r="371" spans="1:7" x14ac:dyDescent="0.25">
      <c r="A371" s="130"/>
      <c r="B371" s="130"/>
      <c r="C371" s="140"/>
      <c r="D371" s="130"/>
      <c r="E371" s="130"/>
      <c r="F371" s="130"/>
      <c r="G371" s="130"/>
    </row>
    <row r="372" spans="1:7" x14ac:dyDescent="0.25">
      <c r="A372" s="130"/>
      <c r="B372" s="130"/>
      <c r="C372" s="140"/>
      <c r="D372" s="130"/>
      <c r="E372" s="130"/>
      <c r="F372" s="130"/>
      <c r="G372" s="130"/>
    </row>
    <row r="373" spans="1:7" x14ac:dyDescent="0.25">
      <c r="A373" s="130"/>
      <c r="B373" s="130"/>
      <c r="C373" s="140"/>
      <c r="D373" s="130"/>
      <c r="E373" s="130"/>
      <c r="F373" s="130"/>
      <c r="G373" s="130"/>
    </row>
    <row r="374" spans="1:7" x14ac:dyDescent="0.25">
      <c r="A374" s="130"/>
      <c r="B374" s="130"/>
      <c r="C374" s="140"/>
      <c r="D374" s="130"/>
      <c r="E374" s="130"/>
      <c r="F374" s="130"/>
      <c r="G374" s="130"/>
    </row>
    <row r="375" spans="1:7" x14ac:dyDescent="0.25">
      <c r="A375" s="130"/>
      <c r="B375" s="130"/>
      <c r="C375" s="140"/>
      <c r="D375" s="130"/>
      <c r="E375" s="130"/>
      <c r="F375" s="130"/>
      <c r="G375" s="130"/>
    </row>
    <row r="376" spans="1:7" x14ac:dyDescent="0.25">
      <c r="A376" s="130"/>
      <c r="B376" s="130"/>
      <c r="C376" s="140"/>
      <c r="D376" s="130"/>
      <c r="E376" s="130"/>
      <c r="F376" s="130"/>
      <c r="G376" s="130"/>
    </row>
    <row r="377" spans="1:7" x14ac:dyDescent="0.25">
      <c r="A377" s="130"/>
      <c r="B377" s="130"/>
      <c r="C377" s="140"/>
      <c r="D377" s="130"/>
      <c r="E377" s="130"/>
      <c r="F377" s="130"/>
      <c r="G377" s="130"/>
    </row>
    <row r="378" spans="1:7" x14ac:dyDescent="0.25">
      <c r="A378" s="130"/>
      <c r="B378" s="130"/>
      <c r="C378" s="140"/>
      <c r="D378" s="130"/>
      <c r="E378" s="130"/>
      <c r="F378" s="130"/>
      <c r="G378" s="130"/>
    </row>
    <row r="379" spans="1:7" x14ac:dyDescent="0.25">
      <c r="A379" s="130"/>
      <c r="B379" s="130"/>
      <c r="C379" s="140"/>
      <c r="D379" s="130"/>
      <c r="E379" s="130"/>
      <c r="F379" s="130"/>
      <c r="G379" s="130"/>
    </row>
    <row r="380" spans="1:7" x14ac:dyDescent="0.25">
      <c r="A380" s="130"/>
      <c r="B380" s="130"/>
      <c r="C380" s="140"/>
      <c r="D380" s="130"/>
      <c r="E380" s="130"/>
      <c r="F380" s="130"/>
      <c r="G380" s="130"/>
    </row>
    <row r="381" spans="1:7" x14ac:dyDescent="0.25">
      <c r="A381" s="130"/>
      <c r="B381" s="130"/>
      <c r="C381" s="140"/>
      <c r="D381" s="130"/>
      <c r="E381" s="130"/>
      <c r="F381" s="130"/>
      <c r="G381" s="130"/>
    </row>
    <row r="382" spans="1:7" x14ac:dyDescent="0.25">
      <c r="A382" s="130"/>
      <c r="B382" s="130"/>
      <c r="C382" s="140"/>
      <c r="D382" s="130"/>
      <c r="E382" s="130"/>
      <c r="F382" s="130"/>
      <c r="G382" s="130"/>
    </row>
    <row r="383" spans="1:7" x14ac:dyDescent="0.25">
      <c r="A383" s="130"/>
      <c r="B383" s="130"/>
      <c r="C383" s="140"/>
      <c r="D383" s="130"/>
      <c r="E383" s="130"/>
      <c r="F383" s="130"/>
      <c r="G383" s="130"/>
    </row>
    <row r="384" spans="1:7" x14ac:dyDescent="0.25">
      <c r="A384" s="130"/>
      <c r="B384" s="130"/>
      <c r="C384" s="140"/>
      <c r="D384" s="130"/>
      <c r="E384" s="130"/>
      <c r="F384" s="130"/>
      <c r="G384" s="130"/>
    </row>
    <row r="385" spans="1:7" x14ac:dyDescent="0.25">
      <c r="A385" s="130"/>
      <c r="B385" s="130"/>
      <c r="C385" s="140"/>
      <c r="D385" s="130"/>
      <c r="E385" s="130"/>
      <c r="F385" s="130"/>
      <c r="G385" s="130"/>
    </row>
    <row r="386" spans="1:7" x14ac:dyDescent="0.25">
      <c r="A386" s="130"/>
      <c r="B386" s="130"/>
      <c r="C386" s="140"/>
      <c r="D386" s="130"/>
      <c r="E386" s="130"/>
      <c r="F386" s="130"/>
      <c r="G386" s="130"/>
    </row>
    <row r="387" spans="1:7" x14ac:dyDescent="0.25">
      <c r="A387" s="130"/>
      <c r="B387" s="130"/>
      <c r="C387" s="140"/>
      <c r="D387" s="130"/>
      <c r="E387" s="130"/>
      <c r="F387" s="130"/>
      <c r="G387" s="130"/>
    </row>
    <row r="388" spans="1:7" x14ac:dyDescent="0.25">
      <c r="A388" s="130"/>
      <c r="B388" s="130"/>
      <c r="C388" s="140"/>
      <c r="D388" s="130"/>
      <c r="E388" s="130"/>
      <c r="F388" s="130"/>
      <c r="G388" s="130"/>
    </row>
    <row r="389" spans="1:7" x14ac:dyDescent="0.25">
      <c r="A389" s="130"/>
      <c r="B389" s="130"/>
      <c r="C389" s="140"/>
      <c r="D389" s="130"/>
      <c r="E389" s="130"/>
      <c r="F389" s="130"/>
      <c r="G389" s="130"/>
    </row>
    <row r="390" spans="1:7" x14ac:dyDescent="0.25">
      <c r="A390" s="130"/>
      <c r="B390" s="130"/>
      <c r="C390" s="140"/>
      <c r="D390" s="130"/>
      <c r="E390" s="130"/>
      <c r="F390" s="130"/>
      <c r="G390" s="130"/>
    </row>
    <row r="391" spans="1:7" x14ac:dyDescent="0.25">
      <c r="A391" s="130"/>
      <c r="B391" s="130"/>
      <c r="C391" s="140"/>
      <c r="D391" s="130"/>
      <c r="E391" s="130"/>
      <c r="F391" s="130"/>
      <c r="G391" s="130"/>
    </row>
    <row r="392" spans="1:7" x14ac:dyDescent="0.25">
      <c r="A392" s="130"/>
      <c r="B392" s="130"/>
      <c r="C392" s="140"/>
      <c r="D392" s="130"/>
      <c r="E392" s="130"/>
      <c r="F392" s="130"/>
      <c r="G392" s="130"/>
    </row>
    <row r="393" spans="1:7" x14ac:dyDescent="0.25">
      <c r="A393" s="130"/>
      <c r="B393" s="130"/>
      <c r="C393" s="140"/>
      <c r="D393" s="130"/>
      <c r="E393" s="130"/>
      <c r="F393" s="130"/>
      <c r="G393" s="130"/>
    </row>
    <row r="394" spans="1:7" x14ac:dyDescent="0.25">
      <c r="A394" s="130"/>
      <c r="B394" s="130"/>
      <c r="C394" s="140"/>
      <c r="D394" s="130"/>
      <c r="E394" s="130"/>
      <c r="F394" s="130"/>
      <c r="G394" s="130"/>
    </row>
    <row r="395" spans="1:7" x14ac:dyDescent="0.25">
      <c r="A395" s="130"/>
      <c r="B395" s="130"/>
      <c r="C395" s="140"/>
      <c r="D395" s="130"/>
      <c r="E395" s="130"/>
      <c r="F395" s="130"/>
      <c r="G395" s="130"/>
    </row>
    <row r="396" spans="1:7" x14ac:dyDescent="0.25">
      <c r="A396" s="130"/>
      <c r="B396" s="130"/>
      <c r="C396" s="140"/>
      <c r="D396" s="130"/>
      <c r="E396" s="130"/>
      <c r="F396" s="130"/>
      <c r="G396" s="130"/>
    </row>
    <row r="397" spans="1:7" x14ac:dyDescent="0.25">
      <c r="A397" s="130"/>
      <c r="B397" s="130"/>
      <c r="C397" s="140"/>
      <c r="D397" s="130"/>
      <c r="E397" s="130"/>
      <c r="F397" s="130"/>
      <c r="G397" s="130"/>
    </row>
    <row r="398" spans="1:7" x14ac:dyDescent="0.25">
      <c r="A398" s="130"/>
      <c r="B398" s="130"/>
      <c r="C398" s="140"/>
      <c r="D398" s="130"/>
      <c r="E398" s="130"/>
      <c r="F398" s="130"/>
      <c r="G398" s="130"/>
    </row>
    <row r="399" spans="1:7" x14ac:dyDescent="0.25">
      <c r="A399" s="130"/>
      <c r="B399" s="130"/>
      <c r="C399" s="140"/>
      <c r="D399" s="130"/>
      <c r="E399" s="130"/>
      <c r="F399" s="130"/>
      <c r="G399" s="130"/>
    </row>
    <row r="400" spans="1:7" x14ac:dyDescent="0.25">
      <c r="A400" s="130"/>
      <c r="B400" s="130"/>
      <c r="C400" s="140"/>
      <c r="D400" s="130"/>
      <c r="E400" s="130"/>
      <c r="F400" s="130"/>
      <c r="G400" s="130"/>
    </row>
    <row r="401" spans="1:7" x14ac:dyDescent="0.25">
      <c r="A401" s="130"/>
      <c r="B401" s="130"/>
      <c r="C401" s="140"/>
      <c r="D401" s="130"/>
      <c r="E401" s="130"/>
      <c r="F401" s="130"/>
      <c r="G401" s="130"/>
    </row>
    <row r="402" spans="1:7" x14ac:dyDescent="0.25">
      <c r="A402" s="130"/>
      <c r="B402" s="130"/>
      <c r="C402" s="140"/>
      <c r="D402" s="130"/>
      <c r="E402" s="130"/>
      <c r="F402" s="130"/>
      <c r="G402" s="130"/>
    </row>
    <row r="403" spans="1:7" x14ac:dyDescent="0.25">
      <c r="A403" s="130"/>
      <c r="B403" s="130"/>
      <c r="C403" s="140"/>
      <c r="D403" s="130"/>
      <c r="E403" s="130"/>
      <c r="F403" s="130"/>
      <c r="G403" s="130"/>
    </row>
    <row r="404" spans="1:7" x14ac:dyDescent="0.25">
      <c r="A404" s="130"/>
      <c r="B404" s="130"/>
      <c r="C404" s="140"/>
      <c r="D404" s="130"/>
      <c r="E404" s="130"/>
      <c r="F404" s="130"/>
      <c r="G404" s="130"/>
    </row>
    <row r="405" spans="1:7" x14ac:dyDescent="0.25">
      <c r="A405" s="130"/>
      <c r="B405" s="130"/>
      <c r="C405" s="140"/>
      <c r="D405" s="130"/>
      <c r="E405" s="130"/>
      <c r="F405" s="130"/>
      <c r="G405" s="130"/>
    </row>
    <row r="406" spans="1:7" x14ac:dyDescent="0.25">
      <c r="A406" s="130"/>
      <c r="B406" s="130"/>
      <c r="C406" s="140"/>
      <c r="D406" s="130"/>
      <c r="E406" s="130"/>
      <c r="F406" s="130"/>
      <c r="G406" s="130"/>
    </row>
    <row r="407" spans="1:7" x14ac:dyDescent="0.25">
      <c r="A407" s="130"/>
      <c r="B407" s="130"/>
      <c r="C407" s="140"/>
      <c r="D407" s="130"/>
      <c r="E407" s="130"/>
      <c r="F407" s="130"/>
      <c r="G407" s="130"/>
    </row>
    <row r="408" spans="1:7" x14ac:dyDescent="0.25">
      <c r="A408" s="130"/>
      <c r="B408" s="130"/>
      <c r="C408" s="140"/>
      <c r="D408" s="130"/>
      <c r="E408" s="130"/>
      <c r="F408" s="130"/>
      <c r="G408" s="130"/>
    </row>
    <row r="409" spans="1:7" x14ac:dyDescent="0.25">
      <c r="A409" s="130"/>
      <c r="B409" s="130"/>
      <c r="C409" s="140"/>
      <c r="D409" s="130"/>
      <c r="E409" s="130"/>
      <c r="F409" s="130"/>
      <c r="G409" s="130"/>
    </row>
    <row r="410" spans="1:7" x14ac:dyDescent="0.25">
      <c r="A410" s="130"/>
      <c r="B410" s="130"/>
      <c r="C410" s="140"/>
      <c r="D410" s="130"/>
      <c r="E410" s="130"/>
      <c r="F410" s="130"/>
      <c r="G410" s="130"/>
    </row>
    <row r="411" spans="1:7" x14ac:dyDescent="0.25">
      <c r="A411" s="130"/>
      <c r="B411" s="130"/>
      <c r="C411" s="140"/>
      <c r="D411" s="130"/>
      <c r="E411" s="130"/>
      <c r="F411" s="130"/>
      <c r="G411" s="130"/>
    </row>
    <row r="412" spans="1:7" x14ac:dyDescent="0.25">
      <c r="A412" s="130"/>
      <c r="B412" s="130"/>
      <c r="C412" s="140"/>
      <c r="D412" s="130"/>
      <c r="E412" s="130"/>
      <c r="F412" s="130"/>
      <c r="G412" s="130"/>
    </row>
    <row r="413" spans="1:7" x14ac:dyDescent="0.25">
      <c r="A413" s="130"/>
      <c r="B413" s="130"/>
      <c r="C413" s="140"/>
      <c r="D413" s="130"/>
      <c r="E413" s="130"/>
      <c r="F413" s="130"/>
      <c r="G413" s="130"/>
    </row>
    <row r="414" spans="1:7" x14ac:dyDescent="0.25">
      <c r="A414" s="130"/>
      <c r="B414" s="130"/>
      <c r="C414" s="140"/>
      <c r="D414" s="130"/>
      <c r="E414" s="130"/>
      <c r="F414" s="130"/>
      <c r="G414" s="130"/>
    </row>
    <row r="415" spans="1:7" x14ac:dyDescent="0.25">
      <c r="A415" s="130"/>
      <c r="B415" s="130"/>
      <c r="C415" s="140"/>
      <c r="D415" s="130"/>
      <c r="E415" s="130"/>
      <c r="F415" s="130"/>
      <c r="G415" s="130"/>
    </row>
    <row r="416" spans="1:7" x14ac:dyDescent="0.25">
      <c r="A416" s="130"/>
      <c r="B416" s="130"/>
      <c r="C416" s="140"/>
      <c r="D416" s="130"/>
      <c r="E416" s="130"/>
      <c r="F416" s="130"/>
      <c r="G416" s="130"/>
    </row>
    <row r="417" spans="1:7" x14ac:dyDescent="0.25">
      <c r="A417" s="130"/>
      <c r="B417" s="130"/>
      <c r="C417" s="140"/>
      <c r="D417" s="130"/>
      <c r="E417" s="130"/>
      <c r="F417" s="130"/>
      <c r="G417" s="130"/>
    </row>
    <row r="418" spans="1:7" x14ac:dyDescent="0.25">
      <c r="A418" s="130"/>
      <c r="B418" s="130"/>
      <c r="C418" s="140"/>
      <c r="D418" s="130"/>
      <c r="E418" s="130"/>
      <c r="F418" s="130"/>
      <c r="G418" s="130"/>
    </row>
    <row r="419" spans="1:7" x14ac:dyDescent="0.25">
      <c r="A419" s="130"/>
      <c r="B419" s="130"/>
      <c r="C419" s="140"/>
      <c r="D419" s="130"/>
      <c r="E419" s="130"/>
      <c r="F419" s="130"/>
      <c r="G419" s="130"/>
    </row>
    <row r="420" spans="1:7" x14ac:dyDescent="0.25">
      <c r="A420" s="130"/>
      <c r="B420" s="130"/>
      <c r="C420" s="140"/>
      <c r="D420" s="130"/>
      <c r="E420" s="130"/>
      <c r="F420" s="130"/>
      <c r="G420" s="130"/>
    </row>
    <row r="421" spans="1:7" x14ac:dyDescent="0.25">
      <c r="A421" s="130"/>
      <c r="B421" s="130"/>
      <c r="C421" s="140"/>
      <c r="D421" s="130"/>
      <c r="E421" s="130"/>
      <c r="F421" s="130"/>
      <c r="G421" s="130"/>
    </row>
    <row r="422" spans="1:7" x14ac:dyDescent="0.25">
      <c r="A422" s="130"/>
      <c r="B422" s="130"/>
      <c r="C422" s="140"/>
      <c r="D422" s="130"/>
      <c r="E422" s="130"/>
      <c r="F422" s="130"/>
      <c r="G422" s="130"/>
    </row>
    <row r="423" spans="1:7" x14ac:dyDescent="0.25">
      <c r="A423" s="130"/>
      <c r="B423" s="130"/>
      <c r="C423" s="140"/>
      <c r="D423" s="130"/>
      <c r="E423" s="130"/>
      <c r="F423" s="130"/>
      <c r="G423" s="130"/>
    </row>
    <row r="424" spans="1:7" x14ac:dyDescent="0.25">
      <c r="A424" s="130"/>
      <c r="B424" s="130"/>
      <c r="C424" s="140"/>
      <c r="D424" s="130"/>
      <c r="E424" s="130"/>
      <c r="F424" s="130"/>
      <c r="G424" s="130"/>
    </row>
    <row r="425" spans="1:7" x14ac:dyDescent="0.25">
      <c r="A425" s="130"/>
      <c r="B425" s="130"/>
      <c r="C425" s="140"/>
      <c r="D425" s="130"/>
      <c r="E425" s="130"/>
      <c r="F425" s="130"/>
      <c r="G425" s="130"/>
    </row>
    <row r="426" spans="1:7" x14ac:dyDescent="0.25">
      <c r="A426" s="130"/>
      <c r="B426" s="130"/>
      <c r="C426" s="140"/>
      <c r="D426" s="130"/>
      <c r="E426" s="130"/>
      <c r="F426" s="130"/>
      <c r="G426" s="130"/>
    </row>
    <row r="427" spans="1:7" x14ac:dyDescent="0.25">
      <c r="A427" s="130"/>
      <c r="B427" s="130"/>
      <c r="C427" s="140"/>
      <c r="D427" s="130"/>
      <c r="E427" s="130"/>
      <c r="F427" s="130"/>
      <c r="G427" s="130"/>
    </row>
    <row r="428" spans="1:7" x14ac:dyDescent="0.25">
      <c r="A428" s="130"/>
      <c r="B428" s="130"/>
      <c r="C428" s="140"/>
      <c r="D428" s="130"/>
      <c r="E428" s="130"/>
      <c r="F428" s="130"/>
      <c r="G428" s="130"/>
    </row>
    <row r="429" spans="1:7" x14ac:dyDescent="0.25">
      <c r="A429" s="130"/>
      <c r="B429" s="130"/>
      <c r="C429" s="140"/>
      <c r="D429" s="130"/>
      <c r="E429" s="130"/>
      <c r="F429" s="130"/>
      <c r="G429" s="130"/>
    </row>
    <row r="430" spans="1:7" x14ac:dyDescent="0.25">
      <c r="A430" s="130"/>
      <c r="B430" s="130"/>
      <c r="C430" s="140"/>
      <c r="D430" s="130"/>
      <c r="E430" s="130"/>
      <c r="F430" s="130"/>
      <c r="G430" s="130"/>
    </row>
    <row r="431" spans="1:7" x14ac:dyDescent="0.25">
      <c r="A431" s="130"/>
      <c r="B431" s="130"/>
      <c r="C431" s="140"/>
      <c r="D431" s="130"/>
      <c r="E431" s="130"/>
      <c r="F431" s="130"/>
      <c r="G431" s="130"/>
    </row>
    <row r="432" spans="1:7" x14ac:dyDescent="0.25">
      <c r="A432" s="130"/>
      <c r="B432" s="130"/>
      <c r="C432" s="140"/>
      <c r="D432" s="130"/>
      <c r="E432" s="130"/>
      <c r="F432" s="130"/>
      <c r="G432" s="130"/>
    </row>
    <row r="433" spans="1:7" x14ac:dyDescent="0.25">
      <c r="A433" s="130"/>
      <c r="B433" s="130"/>
      <c r="C433" s="140"/>
      <c r="D433" s="130"/>
      <c r="E433" s="130"/>
      <c r="F433" s="130"/>
      <c r="G433" s="130"/>
    </row>
    <row r="434" spans="1:7" x14ac:dyDescent="0.25">
      <c r="A434" s="130"/>
      <c r="B434" s="130"/>
      <c r="C434" s="140"/>
      <c r="D434" s="130"/>
      <c r="E434" s="130"/>
      <c r="F434" s="130"/>
      <c r="G434" s="130"/>
    </row>
    <row r="435" spans="1:7" x14ac:dyDescent="0.25">
      <c r="A435" s="130"/>
      <c r="B435" s="130"/>
      <c r="C435" s="140"/>
      <c r="D435" s="130"/>
      <c r="E435" s="130"/>
      <c r="F435" s="130"/>
      <c r="G435" s="130"/>
    </row>
    <row r="436" spans="1:7" x14ac:dyDescent="0.25">
      <c r="A436" s="130"/>
      <c r="B436" s="130"/>
      <c r="C436" s="140"/>
      <c r="D436" s="130"/>
      <c r="E436" s="130"/>
      <c r="F436" s="130"/>
      <c r="G436" s="130"/>
    </row>
    <row r="437" spans="1:7" x14ac:dyDescent="0.25">
      <c r="A437" s="130"/>
      <c r="B437" s="130"/>
      <c r="C437" s="140"/>
      <c r="D437" s="130"/>
      <c r="E437" s="130"/>
      <c r="F437" s="130"/>
      <c r="G437" s="130"/>
    </row>
    <row r="438" spans="1:7" x14ac:dyDescent="0.25">
      <c r="A438" s="130"/>
      <c r="B438" s="130"/>
      <c r="C438" s="140"/>
      <c r="D438" s="130"/>
      <c r="E438" s="130"/>
      <c r="F438" s="130"/>
      <c r="G438" s="130"/>
    </row>
    <row r="439" spans="1:7" x14ac:dyDescent="0.25">
      <c r="A439" s="130"/>
      <c r="B439" s="130"/>
      <c r="C439" s="140"/>
      <c r="D439" s="130"/>
      <c r="E439" s="130"/>
      <c r="F439" s="130"/>
      <c r="G439" s="130"/>
    </row>
    <row r="440" spans="1:7" x14ac:dyDescent="0.25">
      <c r="A440" s="130"/>
      <c r="B440" s="130"/>
      <c r="C440" s="140"/>
      <c r="D440" s="130"/>
      <c r="E440" s="130"/>
      <c r="F440" s="130"/>
      <c r="G440" s="130"/>
    </row>
    <row r="441" spans="1:7" x14ac:dyDescent="0.25">
      <c r="A441" s="130"/>
      <c r="B441" s="130"/>
      <c r="C441" s="140"/>
      <c r="D441" s="130"/>
      <c r="E441" s="130"/>
      <c r="F441" s="130"/>
      <c r="G441" s="130"/>
    </row>
    <row r="442" spans="1:7" x14ac:dyDescent="0.25">
      <c r="A442" s="130"/>
      <c r="B442" s="130"/>
      <c r="C442" s="140"/>
      <c r="D442" s="130"/>
      <c r="E442" s="130"/>
      <c r="F442" s="130"/>
      <c r="G442" s="130"/>
    </row>
    <row r="443" spans="1:7" x14ac:dyDescent="0.25">
      <c r="A443" s="130"/>
      <c r="B443" s="130"/>
      <c r="C443" s="140"/>
      <c r="D443" s="130"/>
      <c r="E443" s="130"/>
      <c r="F443" s="130"/>
      <c r="G443" s="130"/>
    </row>
    <row r="444" spans="1:7" x14ac:dyDescent="0.25">
      <c r="A444" s="130"/>
      <c r="B444" s="130"/>
      <c r="C444" s="140"/>
      <c r="D444" s="130"/>
      <c r="E444" s="130"/>
      <c r="F444" s="130"/>
      <c r="G444" s="130"/>
    </row>
    <row r="445" spans="1:7" x14ac:dyDescent="0.25">
      <c r="A445" s="130"/>
      <c r="B445" s="130"/>
      <c r="C445" s="140"/>
      <c r="D445" s="130"/>
      <c r="E445" s="130"/>
      <c r="F445" s="130"/>
      <c r="G445" s="130"/>
    </row>
    <row r="446" spans="1:7" x14ac:dyDescent="0.25">
      <c r="A446" s="130"/>
      <c r="B446" s="130"/>
      <c r="C446" s="140"/>
      <c r="D446" s="130"/>
      <c r="E446" s="130"/>
      <c r="F446" s="130"/>
      <c r="G446" s="130"/>
    </row>
    <row r="447" spans="1:7" x14ac:dyDescent="0.25">
      <c r="A447" s="130"/>
      <c r="B447" s="130"/>
      <c r="C447" s="140"/>
      <c r="D447" s="130"/>
      <c r="E447" s="130"/>
      <c r="F447" s="130"/>
      <c r="G447" s="130"/>
    </row>
    <row r="448" spans="1:7" x14ac:dyDescent="0.25">
      <c r="A448" s="130"/>
      <c r="B448" s="130"/>
      <c r="C448" s="140"/>
      <c r="D448" s="130"/>
      <c r="E448" s="130"/>
      <c r="F448" s="130"/>
      <c r="G448" s="130"/>
    </row>
    <row r="449" spans="1:7" x14ac:dyDescent="0.25">
      <c r="A449" s="130"/>
      <c r="B449" s="130"/>
      <c r="C449" s="140"/>
      <c r="D449" s="130"/>
      <c r="E449" s="130"/>
      <c r="F449" s="130"/>
      <c r="G449" s="130"/>
    </row>
    <row r="450" spans="1:7" x14ac:dyDescent="0.25">
      <c r="A450" s="130"/>
      <c r="B450" s="130"/>
      <c r="C450" s="140"/>
      <c r="D450" s="130"/>
      <c r="E450" s="130"/>
      <c r="F450" s="130"/>
      <c r="G450" s="130"/>
    </row>
    <row r="451" spans="1:7" x14ac:dyDescent="0.25">
      <c r="A451" s="130"/>
      <c r="B451" s="130"/>
      <c r="C451" s="140"/>
      <c r="D451" s="130"/>
      <c r="E451" s="130"/>
      <c r="F451" s="130"/>
      <c r="G451" s="130"/>
    </row>
    <row r="452" spans="1:7" x14ac:dyDescent="0.25">
      <c r="A452" s="130"/>
      <c r="B452" s="130"/>
      <c r="C452" s="140"/>
      <c r="D452" s="130"/>
      <c r="E452" s="130"/>
      <c r="F452" s="130"/>
      <c r="G452" s="130"/>
    </row>
    <row r="453" spans="1:7" x14ac:dyDescent="0.25">
      <c r="A453" s="130"/>
      <c r="B453" s="130"/>
      <c r="C453" s="140"/>
      <c r="D453" s="130"/>
      <c r="E453" s="130"/>
      <c r="F453" s="130"/>
      <c r="G453" s="130"/>
    </row>
    <row r="454" spans="1:7" x14ac:dyDescent="0.25">
      <c r="A454" s="130"/>
      <c r="B454" s="130"/>
      <c r="C454" s="140"/>
      <c r="D454" s="130"/>
      <c r="E454" s="130"/>
      <c r="F454" s="130"/>
      <c r="G454" s="130"/>
    </row>
    <row r="455" spans="1:7" x14ac:dyDescent="0.25">
      <c r="A455" s="130"/>
      <c r="B455" s="130"/>
      <c r="C455" s="140"/>
      <c r="D455" s="130"/>
      <c r="E455" s="130"/>
      <c r="F455" s="130"/>
      <c r="G455" s="130"/>
    </row>
    <row r="456" spans="1:7" x14ac:dyDescent="0.25">
      <c r="A456" s="130"/>
      <c r="B456" s="130"/>
      <c r="C456" s="140"/>
      <c r="D456" s="130"/>
      <c r="E456" s="130"/>
      <c r="F456" s="130"/>
      <c r="G456" s="130"/>
    </row>
    <row r="457" spans="1:7" x14ac:dyDescent="0.25">
      <c r="A457" s="130"/>
      <c r="B457" s="130"/>
      <c r="C457" s="140"/>
      <c r="D457" s="130"/>
      <c r="E457" s="130"/>
      <c r="F457" s="130"/>
      <c r="G457" s="130"/>
    </row>
    <row r="458" spans="1:7" x14ac:dyDescent="0.25">
      <c r="A458" s="130"/>
      <c r="B458" s="130"/>
      <c r="C458" s="140"/>
      <c r="D458" s="130"/>
      <c r="E458" s="130"/>
      <c r="F458" s="130"/>
      <c r="G458" s="130"/>
    </row>
    <row r="459" spans="1:7" x14ac:dyDescent="0.25">
      <c r="A459" s="130"/>
      <c r="B459" s="130"/>
      <c r="C459" s="140"/>
      <c r="D459" s="130"/>
      <c r="E459" s="130"/>
      <c r="F459" s="130"/>
      <c r="G459" s="130"/>
    </row>
    <row r="460" spans="1:7" x14ac:dyDescent="0.25">
      <c r="A460" s="130"/>
      <c r="B460" s="130"/>
      <c r="C460" s="140"/>
      <c r="D460" s="130"/>
      <c r="E460" s="130"/>
      <c r="F460" s="130"/>
      <c r="G460" s="130"/>
    </row>
    <row r="461" spans="1:7" x14ac:dyDescent="0.25">
      <c r="A461" s="130"/>
      <c r="B461" s="130"/>
      <c r="C461" s="140"/>
      <c r="D461" s="130"/>
      <c r="E461" s="130"/>
      <c r="F461" s="130"/>
      <c r="G461" s="130"/>
    </row>
    <row r="462" spans="1:7" x14ac:dyDescent="0.25">
      <c r="A462" s="130"/>
      <c r="B462" s="130"/>
      <c r="C462" s="140"/>
      <c r="D462" s="130"/>
      <c r="E462" s="130"/>
      <c r="F462" s="130"/>
      <c r="G462" s="130"/>
    </row>
    <row r="463" spans="1:7" x14ac:dyDescent="0.25">
      <c r="A463" s="130"/>
      <c r="B463" s="130"/>
      <c r="C463" s="140"/>
      <c r="D463" s="130"/>
      <c r="E463" s="130"/>
      <c r="F463" s="130"/>
      <c r="G463" s="130"/>
    </row>
    <row r="464" spans="1:7" x14ac:dyDescent="0.25">
      <c r="A464" s="130"/>
      <c r="B464" s="130"/>
      <c r="C464" s="140"/>
      <c r="D464" s="130"/>
      <c r="E464" s="130"/>
      <c r="F464" s="130"/>
      <c r="G464" s="130"/>
    </row>
    <row r="465" spans="1:7" x14ac:dyDescent="0.25">
      <c r="A465" s="130"/>
      <c r="B465" s="130"/>
      <c r="C465" s="140"/>
      <c r="D465" s="130"/>
      <c r="E465" s="130"/>
      <c r="F465" s="130"/>
      <c r="G465" s="130"/>
    </row>
    <row r="466" spans="1:7" x14ac:dyDescent="0.25">
      <c r="A466" s="130"/>
      <c r="B466" s="130"/>
      <c r="C466" s="140"/>
      <c r="D466" s="130"/>
      <c r="E466" s="130"/>
      <c r="F466" s="130"/>
      <c r="G466" s="130"/>
    </row>
    <row r="467" spans="1:7" x14ac:dyDescent="0.25">
      <c r="A467" s="130"/>
      <c r="B467" s="130"/>
      <c r="C467" s="140"/>
      <c r="D467" s="130"/>
      <c r="E467" s="130"/>
      <c r="F467" s="130"/>
      <c r="G467" s="130"/>
    </row>
    <row r="468" spans="1:7" x14ac:dyDescent="0.25">
      <c r="A468" s="130"/>
      <c r="B468" s="130"/>
      <c r="C468" s="140"/>
      <c r="D468" s="130"/>
      <c r="E468" s="130"/>
      <c r="F468" s="130"/>
      <c r="G468" s="130"/>
    </row>
    <row r="469" spans="1:7" x14ac:dyDescent="0.25">
      <c r="A469" s="130"/>
      <c r="B469" s="130"/>
      <c r="C469" s="140"/>
      <c r="D469" s="130"/>
      <c r="E469" s="130"/>
      <c r="F469" s="130"/>
      <c r="G469" s="130"/>
    </row>
    <row r="470" spans="1:7" x14ac:dyDescent="0.25">
      <c r="A470" s="130"/>
      <c r="B470" s="130"/>
      <c r="C470" s="140"/>
      <c r="D470" s="130"/>
      <c r="E470" s="130"/>
      <c r="F470" s="130"/>
      <c r="G470" s="130"/>
    </row>
    <row r="471" spans="1:7" x14ac:dyDescent="0.25">
      <c r="A471" s="130"/>
      <c r="B471" s="130"/>
      <c r="C471" s="140"/>
      <c r="D471" s="130"/>
      <c r="E471" s="130"/>
      <c r="F471" s="130"/>
      <c r="G471" s="130"/>
    </row>
    <row r="472" spans="1:7" x14ac:dyDescent="0.25">
      <c r="A472" s="130"/>
      <c r="B472" s="130"/>
      <c r="C472" s="140"/>
      <c r="D472" s="130"/>
      <c r="E472" s="130"/>
      <c r="F472" s="130"/>
      <c r="G472" s="130"/>
    </row>
    <row r="473" spans="1:7" x14ac:dyDescent="0.25">
      <c r="A473" s="130"/>
      <c r="B473" s="130"/>
      <c r="C473" s="140"/>
      <c r="D473" s="130"/>
      <c r="E473" s="130"/>
      <c r="F473" s="130"/>
      <c r="G473" s="130"/>
    </row>
    <row r="474" spans="1:7" x14ac:dyDescent="0.25">
      <c r="A474" s="130"/>
      <c r="B474" s="130"/>
      <c r="C474" s="140"/>
      <c r="D474" s="130"/>
      <c r="E474" s="130"/>
      <c r="F474" s="130"/>
      <c r="G474" s="130"/>
    </row>
    <row r="475" spans="1:7" x14ac:dyDescent="0.25">
      <c r="A475" s="130"/>
      <c r="B475" s="130"/>
      <c r="C475" s="140"/>
      <c r="D475" s="130"/>
      <c r="E475" s="130"/>
      <c r="F475" s="130"/>
      <c r="G475" s="130"/>
    </row>
    <row r="476" spans="1:7" x14ac:dyDescent="0.25">
      <c r="A476" s="130"/>
      <c r="B476" s="130"/>
      <c r="C476" s="140"/>
      <c r="D476" s="130"/>
      <c r="E476" s="130"/>
      <c r="F476" s="130"/>
      <c r="G476" s="130"/>
    </row>
    <row r="477" spans="1:7" x14ac:dyDescent="0.25">
      <c r="A477" s="130"/>
      <c r="B477" s="130"/>
      <c r="C477" s="140"/>
      <c r="D477" s="130"/>
      <c r="E477" s="130"/>
      <c r="F477" s="130"/>
      <c r="G477" s="130"/>
    </row>
    <row r="478" spans="1:7" x14ac:dyDescent="0.25">
      <c r="A478" s="130"/>
      <c r="B478" s="130"/>
      <c r="C478" s="140"/>
      <c r="D478" s="130"/>
      <c r="E478" s="130"/>
      <c r="F478" s="130"/>
      <c r="G478" s="130"/>
    </row>
    <row r="479" spans="1:7" x14ac:dyDescent="0.25">
      <c r="A479" s="130"/>
      <c r="B479" s="130"/>
      <c r="C479" s="140"/>
      <c r="D479" s="130"/>
      <c r="E479" s="130"/>
      <c r="F479" s="130"/>
      <c r="G479" s="130"/>
    </row>
    <row r="480" spans="1:7" x14ac:dyDescent="0.25">
      <c r="A480" s="130"/>
      <c r="B480" s="130"/>
      <c r="C480" s="140"/>
      <c r="D480" s="130"/>
      <c r="E480" s="130"/>
      <c r="F480" s="130"/>
      <c r="G480" s="130"/>
    </row>
    <row r="481" spans="1:7" x14ac:dyDescent="0.25">
      <c r="A481" s="130"/>
      <c r="B481" s="130"/>
      <c r="C481" s="140"/>
      <c r="D481" s="130"/>
      <c r="E481" s="130"/>
      <c r="F481" s="130"/>
      <c r="G481" s="130"/>
    </row>
    <row r="482" spans="1:7" x14ac:dyDescent="0.25">
      <c r="A482" s="130"/>
      <c r="B482" s="130"/>
      <c r="C482" s="140"/>
      <c r="D482" s="130"/>
      <c r="E482" s="130"/>
      <c r="F482" s="130"/>
      <c r="G482" s="130"/>
    </row>
    <row r="483" spans="1:7" x14ac:dyDescent="0.25">
      <c r="A483" s="130"/>
      <c r="B483" s="130"/>
      <c r="C483" s="140"/>
      <c r="D483" s="130"/>
      <c r="E483" s="130"/>
      <c r="F483" s="130"/>
      <c r="G483" s="130"/>
    </row>
    <row r="484" spans="1:7" x14ac:dyDescent="0.25">
      <c r="A484" s="130"/>
      <c r="B484" s="130"/>
      <c r="C484" s="140"/>
      <c r="D484" s="130"/>
      <c r="E484" s="130"/>
      <c r="F484" s="130"/>
      <c r="G484" s="130"/>
    </row>
    <row r="485" spans="1:7" x14ac:dyDescent="0.25">
      <c r="A485" s="130"/>
      <c r="B485" s="130"/>
      <c r="C485" s="140"/>
      <c r="D485" s="130"/>
      <c r="E485" s="130"/>
      <c r="F485" s="130"/>
      <c r="G485" s="130"/>
    </row>
    <row r="486" spans="1:7" x14ac:dyDescent="0.25">
      <c r="A486" s="130"/>
      <c r="B486" s="130"/>
      <c r="C486" s="140"/>
      <c r="D486" s="130"/>
      <c r="E486" s="130"/>
      <c r="F486" s="130"/>
      <c r="G486" s="130"/>
    </row>
    <row r="487" spans="1:7" x14ac:dyDescent="0.25">
      <c r="A487" s="130"/>
      <c r="B487" s="130"/>
      <c r="C487" s="140"/>
      <c r="D487" s="130"/>
      <c r="E487" s="130"/>
      <c r="F487" s="130"/>
      <c r="G487" s="130"/>
    </row>
    <row r="488" spans="1:7" x14ac:dyDescent="0.25">
      <c r="A488" s="130"/>
      <c r="B488" s="130"/>
      <c r="C488" s="140"/>
      <c r="D488" s="130"/>
      <c r="E488" s="130"/>
      <c r="F488" s="130"/>
      <c r="G488" s="130"/>
    </row>
    <row r="489" spans="1:7" x14ac:dyDescent="0.25">
      <c r="A489" s="130"/>
      <c r="B489" s="130"/>
      <c r="C489" s="140"/>
      <c r="D489" s="130"/>
      <c r="E489" s="130"/>
      <c r="F489" s="130"/>
      <c r="G489" s="130"/>
    </row>
    <row r="490" spans="1:7" x14ac:dyDescent="0.25">
      <c r="A490" s="130"/>
      <c r="B490" s="130"/>
      <c r="C490" s="140"/>
      <c r="D490" s="130"/>
      <c r="E490" s="130"/>
      <c r="F490" s="130"/>
      <c r="G490" s="130"/>
    </row>
    <row r="491" spans="1:7" x14ac:dyDescent="0.25">
      <c r="A491" s="130"/>
      <c r="B491" s="130"/>
      <c r="C491" s="140"/>
      <c r="D491" s="130"/>
      <c r="E491" s="130"/>
      <c r="F491" s="130"/>
      <c r="G491" s="130"/>
    </row>
    <row r="492" spans="1:7" x14ac:dyDescent="0.25">
      <c r="A492" s="130"/>
      <c r="B492" s="130"/>
      <c r="C492" s="140"/>
      <c r="D492" s="130"/>
      <c r="E492" s="130"/>
      <c r="F492" s="130"/>
      <c r="G492" s="130"/>
    </row>
    <row r="493" spans="1:7" x14ac:dyDescent="0.25">
      <c r="A493" s="130"/>
      <c r="B493" s="130"/>
      <c r="C493" s="140"/>
      <c r="D493" s="130"/>
      <c r="E493" s="130"/>
      <c r="F493" s="130"/>
      <c r="G493" s="130"/>
    </row>
    <row r="494" spans="1:7" x14ac:dyDescent="0.25">
      <c r="A494" s="130"/>
      <c r="B494" s="130"/>
      <c r="C494" s="140"/>
      <c r="D494" s="130"/>
      <c r="E494" s="130"/>
      <c r="F494" s="130"/>
      <c r="G494" s="130"/>
    </row>
    <row r="495" spans="1:7" x14ac:dyDescent="0.25">
      <c r="A495" s="130"/>
      <c r="B495" s="130"/>
      <c r="C495" s="140"/>
      <c r="D495" s="130"/>
      <c r="E495" s="130"/>
      <c r="F495" s="130"/>
      <c r="G495" s="130"/>
    </row>
    <row r="496" spans="1:7" x14ac:dyDescent="0.25">
      <c r="A496" s="130"/>
      <c r="B496" s="130"/>
      <c r="C496" s="140"/>
      <c r="D496" s="130"/>
      <c r="E496" s="130"/>
      <c r="F496" s="130"/>
      <c r="G496" s="130"/>
    </row>
    <row r="497" spans="1:7" x14ac:dyDescent="0.25">
      <c r="A497" s="130"/>
      <c r="B497" s="130"/>
      <c r="C497" s="140"/>
      <c r="D497" s="130"/>
      <c r="E497" s="130"/>
      <c r="F497" s="130"/>
      <c r="G497" s="130"/>
    </row>
    <row r="498" spans="1:7" x14ac:dyDescent="0.25">
      <c r="A498" s="130"/>
      <c r="B498" s="130"/>
      <c r="C498" s="140"/>
      <c r="D498" s="130"/>
      <c r="E498" s="130"/>
      <c r="F498" s="130"/>
      <c r="G498" s="130"/>
    </row>
    <row r="499" spans="1:7" x14ac:dyDescent="0.25">
      <c r="A499" s="130"/>
      <c r="B499" s="130"/>
      <c r="C499" s="140"/>
      <c r="D499" s="130"/>
      <c r="E499" s="130"/>
      <c r="F499" s="130"/>
      <c r="G499" s="130"/>
    </row>
    <row r="500" spans="1:7" x14ac:dyDescent="0.25">
      <c r="A500" s="130"/>
      <c r="B500" s="130"/>
      <c r="C500" s="140"/>
      <c r="D500" s="130"/>
      <c r="E500" s="130"/>
      <c r="F500" s="130"/>
      <c r="G500" s="130"/>
    </row>
    <row r="501" spans="1:7" x14ac:dyDescent="0.25">
      <c r="A501" s="130"/>
      <c r="B501" s="130"/>
      <c r="C501" s="140"/>
      <c r="D501" s="130"/>
      <c r="E501" s="130"/>
      <c r="F501" s="130"/>
      <c r="G501" s="130"/>
    </row>
    <row r="502" spans="1:7" x14ac:dyDescent="0.25">
      <c r="A502" s="130"/>
      <c r="B502" s="130"/>
      <c r="C502" s="140"/>
      <c r="D502" s="130"/>
      <c r="E502" s="130"/>
      <c r="F502" s="130"/>
      <c r="G502" s="130"/>
    </row>
    <row r="503" spans="1:7" x14ac:dyDescent="0.25">
      <c r="A503" s="130"/>
      <c r="B503" s="130"/>
      <c r="C503" s="140"/>
      <c r="D503" s="130"/>
      <c r="E503" s="130"/>
      <c r="F503" s="130"/>
      <c r="G503" s="130"/>
    </row>
    <row r="504" spans="1:7" x14ac:dyDescent="0.25">
      <c r="A504" s="130"/>
      <c r="B504" s="130"/>
      <c r="C504" s="140"/>
      <c r="D504" s="130"/>
      <c r="E504" s="130"/>
      <c r="F504" s="130"/>
      <c r="G504" s="130"/>
    </row>
    <row r="505" spans="1:7" x14ac:dyDescent="0.25">
      <c r="A505" s="130"/>
      <c r="B505" s="130"/>
      <c r="C505" s="140"/>
      <c r="D505" s="130"/>
      <c r="E505" s="130"/>
      <c r="F505" s="130"/>
      <c r="G505" s="130"/>
    </row>
    <row r="506" spans="1:7" x14ac:dyDescent="0.25">
      <c r="A506" s="130"/>
      <c r="B506" s="130"/>
      <c r="C506" s="140"/>
      <c r="D506" s="130"/>
      <c r="E506" s="130"/>
      <c r="F506" s="130"/>
      <c r="G506" s="130"/>
    </row>
    <row r="507" spans="1:7" x14ac:dyDescent="0.25">
      <c r="A507" s="130"/>
      <c r="B507" s="130"/>
      <c r="C507" s="140"/>
      <c r="D507" s="130"/>
      <c r="E507" s="130"/>
      <c r="F507" s="130"/>
      <c r="G507" s="130"/>
    </row>
    <row r="508" spans="1:7" x14ac:dyDescent="0.25">
      <c r="A508" s="130"/>
      <c r="B508" s="130"/>
      <c r="C508" s="140"/>
      <c r="D508" s="130"/>
      <c r="E508" s="130"/>
      <c r="F508" s="130"/>
      <c r="G508" s="130"/>
    </row>
    <row r="509" spans="1:7" x14ac:dyDescent="0.25">
      <c r="A509" s="130"/>
      <c r="B509" s="130"/>
      <c r="C509" s="140"/>
      <c r="D509" s="130"/>
      <c r="E509" s="130"/>
      <c r="F509" s="130"/>
      <c r="G509" s="130"/>
    </row>
    <row r="510" spans="1:7" x14ac:dyDescent="0.25">
      <c r="A510" s="130"/>
      <c r="B510" s="130"/>
      <c r="C510" s="140"/>
      <c r="D510" s="130"/>
      <c r="E510" s="130"/>
      <c r="F510" s="130"/>
      <c r="G510" s="130"/>
    </row>
    <row r="511" spans="1:7" x14ac:dyDescent="0.25">
      <c r="A511" s="130"/>
      <c r="B511" s="130"/>
      <c r="C511" s="140"/>
      <c r="D511" s="130"/>
      <c r="E511" s="130"/>
      <c r="F511" s="130"/>
      <c r="G511" s="130"/>
    </row>
    <row r="512" spans="1:7" x14ac:dyDescent="0.25">
      <c r="A512" s="130"/>
      <c r="B512" s="130"/>
      <c r="C512" s="140"/>
      <c r="D512" s="130"/>
      <c r="E512" s="130"/>
      <c r="F512" s="130"/>
      <c r="G512" s="130"/>
    </row>
    <row r="513" spans="1:7" x14ac:dyDescent="0.25">
      <c r="A513" s="130"/>
      <c r="B513" s="130"/>
      <c r="C513" s="140"/>
      <c r="D513" s="130"/>
      <c r="E513" s="130"/>
      <c r="F513" s="130"/>
      <c r="G513" s="130"/>
    </row>
    <row r="514" spans="1:7" x14ac:dyDescent="0.25">
      <c r="A514" s="130"/>
      <c r="B514" s="130"/>
      <c r="C514" s="140"/>
      <c r="D514" s="130"/>
      <c r="E514" s="130"/>
      <c r="F514" s="130"/>
      <c r="G514" s="130"/>
    </row>
    <row r="515" spans="1:7" x14ac:dyDescent="0.25">
      <c r="A515" s="130"/>
      <c r="B515" s="130"/>
      <c r="C515" s="140"/>
      <c r="D515" s="130"/>
      <c r="E515" s="130"/>
      <c r="F515" s="130"/>
      <c r="G515" s="130"/>
    </row>
    <row r="516" spans="1:7" x14ac:dyDescent="0.25">
      <c r="A516" s="130"/>
      <c r="B516" s="130"/>
      <c r="C516" s="140"/>
      <c r="D516" s="130"/>
      <c r="E516" s="130"/>
      <c r="F516" s="130"/>
      <c r="G516" s="130"/>
    </row>
    <row r="517" spans="1:7" x14ac:dyDescent="0.25">
      <c r="A517" s="130"/>
      <c r="B517" s="130"/>
      <c r="C517" s="140"/>
      <c r="D517" s="130"/>
      <c r="E517" s="130"/>
      <c r="F517" s="130"/>
      <c r="G517" s="130"/>
    </row>
    <row r="518" spans="1:7" x14ac:dyDescent="0.25">
      <c r="A518" s="130"/>
      <c r="B518" s="130"/>
      <c r="C518" s="140"/>
      <c r="D518" s="130"/>
      <c r="E518" s="130"/>
      <c r="F518" s="130"/>
      <c r="G518" s="130"/>
    </row>
    <row r="519" spans="1:7" x14ac:dyDescent="0.25">
      <c r="A519" s="130"/>
      <c r="B519" s="130"/>
      <c r="C519" s="140"/>
      <c r="D519" s="130"/>
      <c r="E519" s="130"/>
      <c r="F519" s="130"/>
      <c r="G519" s="130"/>
    </row>
    <row r="520" spans="1:7" x14ac:dyDescent="0.25">
      <c r="A520" s="130"/>
      <c r="B520" s="130"/>
      <c r="C520" s="140"/>
      <c r="D520" s="130"/>
      <c r="E520" s="130"/>
      <c r="F520" s="130"/>
      <c r="G520" s="130"/>
    </row>
    <row r="521" spans="1:7" x14ac:dyDescent="0.25">
      <c r="A521" s="130"/>
      <c r="B521" s="130"/>
      <c r="C521" s="140"/>
      <c r="D521" s="130"/>
      <c r="E521" s="130"/>
      <c r="F521" s="130"/>
      <c r="G521" s="130"/>
    </row>
    <row r="522" spans="1:7" x14ac:dyDescent="0.25">
      <c r="A522" s="130"/>
      <c r="B522" s="130"/>
      <c r="C522" s="140"/>
      <c r="D522" s="130"/>
      <c r="E522" s="130"/>
      <c r="F522" s="130"/>
      <c r="G522" s="130"/>
    </row>
    <row r="523" spans="1:7" x14ac:dyDescent="0.25">
      <c r="A523" s="130"/>
      <c r="B523" s="130"/>
      <c r="C523" s="140"/>
      <c r="D523" s="130"/>
      <c r="E523" s="130"/>
      <c r="F523" s="130"/>
      <c r="G523" s="130"/>
    </row>
    <row r="524" spans="1:7" x14ac:dyDescent="0.25">
      <c r="A524" s="130"/>
      <c r="B524" s="130"/>
      <c r="C524" s="140"/>
      <c r="D524" s="130"/>
      <c r="E524" s="130"/>
      <c r="F524" s="130"/>
      <c r="G524" s="130"/>
    </row>
    <row r="525" spans="1:7" x14ac:dyDescent="0.25">
      <c r="A525" s="130"/>
      <c r="B525" s="130"/>
      <c r="C525" s="140"/>
      <c r="D525" s="130"/>
      <c r="E525" s="130"/>
      <c r="F525" s="130"/>
      <c r="G525" s="130"/>
    </row>
    <row r="526" spans="1:7" x14ac:dyDescent="0.25">
      <c r="A526" s="130"/>
      <c r="B526" s="130"/>
      <c r="C526" s="140"/>
      <c r="D526" s="130"/>
      <c r="E526" s="130"/>
      <c r="F526" s="130"/>
      <c r="G526" s="130"/>
    </row>
    <row r="527" spans="1:7" x14ac:dyDescent="0.25">
      <c r="A527" s="130"/>
      <c r="B527" s="130"/>
      <c r="C527" s="140"/>
      <c r="D527" s="130"/>
      <c r="E527" s="130"/>
      <c r="F527" s="130"/>
      <c r="G527" s="130"/>
    </row>
    <row r="528" spans="1:7" x14ac:dyDescent="0.25">
      <c r="A528" s="130"/>
      <c r="B528" s="130"/>
      <c r="C528" s="140"/>
      <c r="D528" s="130"/>
      <c r="E528" s="130"/>
      <c r="F528" s="130"/>
      <c r="G528" s="130"/>
    </row>
    <row r="529" spans="1:7" x14ac:dyDescent="0.25">
      <c r="A529" s="130"/>
      <c r="B529" s="130"/>
      <c r="C529" s="140"/>
      <c r="D529" s="130"/>
      <c r="E529" s="130"/>
      <c r="F529" s="130"/>
      <c r="G529" s="130"/>
    </row>
    <row r="530" spans="1:7" x14ac:dyDescent="0.25">
      <c r="A530" s="130"/>
      <c r="B530" s="130"/>
      <c r="C530" s="140"/>
      <c r="D530" s="130"/>
      <c r="E530" s="130"/>
      <c r="F530" s="130"/>
      <c r="G530" s="130"/>
    </row>
    <row r="531" spans="1:7" x14ac:dyDescent="0.25">
      <c r="A531" s="130"/>
      <c r="B531" s="130"/>
      <c r="C531" s="140"/>
      <c r="D531" s="130"/>
      <c r="E531" s="130"/>
      <c r="F531" s="130"/>
      <c r="G531" s="130"/>
    </row>
    <row r="532" spans="1:7" x14ac:dyDescent="0.25">
      <c r="A532" s="130"/>
      <c r="B532" s="130"/>
      <c r="C532" s="140"/>
      <c r="D532" s="130"/>
      <c r="E532" s="130"/>
      <c r="F532" s="130"/>
      <c r="G532" s="130"/>
    </row>
    <row r="533" spans="1:7" x14ac:dyDescent="0.25">
      <c r="A533" s="130"/>
      <c r="B533" s="130"/>
      <c r="C533" s="140"/>
      <c r="D533" s="130"/>
      <c r="E533" s="130"/>
      <c r="F533" s="130"/>
      <c r="G533" s="130"/>
    </row>
    <row r="534" spans="1:7" x14ac:dyDescent="0.25">
      <c r="A534" s="130"/>
      <c r="B534" s="130"/>
      <c r="C534" s="140"/>
      <c r="D534" s="130"/>
      <c r="E534" s="130"/>
      <c r="F534" s="130"/>
      <c r="G534" s="130"/>
    </row>
    <row r="535" spans="1:7" x14ac:dyDescent="0.25">
      <c r="A535" s="130"/>
      <c r="B535" s="130"/>
      <c r="C535" s="140"/>
      <c r="D535" s="130"/>
      <c r="E535" s="130"/>
      <c r="F535" s="130"/>
      <c r="G535" s="130"/>
    </row>
    <row r="536" spans="1:7" x14ac:dyDescent="0.25">
      <c r="A536" s="130"/>
      <c r="B536" s="130"/>
      <c r="C536" s="140"/>
      <c r="D536" s="130"/>
      <c r="E536" s="130"/>
      <c r="F536" s="130"/>
      <c r="G536" s="130"/>
    </row>
    <row r="537" spans="1:7" x14ac:dyDescent="0.25">
      <c r="A537" s="130"/>
      <c r="B537" s="130"/>
      <c r="C537" s="140"/>
      <c r="D537" s="130"/>
      <c r="E537" s="130"/>
      <c r="F537" s="130"/>
      <c r="G537" s="130"/>
    </row>
    <row r="538" spans="1:7" x14ac:dyDescent="0.25">
      <c r="A538" s="130"/>
      <c r="B538" s="130"/>
      <c r="C538" s="140"/>
      <c r="D538" s="130"/>
      <c r="E538" s="130"/>
      <c r="F538" s="130"/>
      <c r="G538" s="130"/>
    </row>
    <row r="539" spans="1:7" x14ac:dyDescent="0.25">
      <c r="A539" s="130"/>
      <c r="B539" s="130"/>
      <c r="C539" s="140"/>
      <c r="D539" s="130"/>
      <c r="E539" s="130"/>
      <c r="F539" s="130"/>
      <c r="G539" s="130"/>
    </row>
    <row r="540" spans="1:7" x14ac:dyDescent="0.25">
      <c r="A540" s="130"/>
      <c r="B540" s="130"/>
      <c r="C540" s="140"/>
      <c r="D540" s="130"/>
      <c r="E540" s="130"/>
      <c r="F540" s="130"/>
      <c r="G540" s="130"/>
    </row>
    <row r="541" spans="1:7" x14ac:dyDescent="0.25">
      <c r="A541" s="130"/>
      <c r="B541" s="130"/>
      <c r="C541" s="140"/>
      <c r="D541" s="130"/>
      <c r="E541" s="130"/>
      <c r="F541" s="130"/>
      <c r="G541" s="130"/>
    </row>
    <row r="542" spans="1:7" x14ac:dyDescent="0.25">
      <c r="A542" s="130"/>
      <c r="B542" s="130"/>
      <c r="C542" s="140"/>
      <c r="D542" s="130"/>
      <c r="E542" s="130"/>
      <c r="F542" s="130"/>
      <c r="G542" s="130"/>
    </row>
    <row r="543" spans="1:7" x14ac:dyDescent="0.25">
      <c r="A543" s="130"/>
      <c r="B543" s="130"/>
      <c r="C543" s="140"/>
      <c r="D543" s="130"/>
      <c r="E543" s="130"/>
      <c r="F543" s="130"/>
      <c r="G543" s="130"/>
    </row>
    <row r="544" spans="1:7" x14ac:dyDescent="0.25">
      <c r="A544" s="130"/>
      <c r="B544" s="130"/>
      <c r="C544" s="140"/>
      <c r="D544" s="130"/>
      <c r="E544" s="130"/>
      <c r="F544" s="130"/>
      <c r="G544" s="130"/>
    </row>
    <row r="545" spans="1:7" x14ac:dyDescent="0.25">
      <c r="A545" s="130"/>
      <c r="B545" s="130"/>
      <c r="C545" s="140"/>
      <c r="D545" s="130"/>
      <c r="E545" s="130"/>
      <c r="F545" s="130"/>
      <c r="G545" s="130"/>
    </row>
    <row r="546" spans="1:7" x14ac:dyDescent="0.25">
      <c r="A546" s="130"/>
      <c r="B546" s="130"/>
      <c r="C546" s="140"/>
      <c r="D546" s="130"/>
      <c r="E546" s="130"/>
      <c r="F546" s="130"/>
      <c r="G546" s="130"/>
    </row>
    <row r="547" spans="1:7" x14ac:dyDescent="0.25">
      <c r="A547" s="130"/>
      <c r="B547" s="130"/>
      <c r="C547" s="140"/>
      <c r="D547" s="130"/>
      <c r="E547" s="130"/>
      <c r="F547" s="130"/>
      <c r="G547" s="130"/>
    </row>
    <row r="548" spans="1:7" x14ac:dyDescent="0.25">
      <c r="A548" s="130"/>
      <c r="B548" s="130"/>
      <c r="C548" s="140"/>
      <c r="D548" s="130"/>
      <c r="E548" s="130"/>
      <c r="F548" s="130"/>
      <c r="G548" s="130"/>
    </row>
    <row r="549" spans="1:7" x14ac:dyDescent="0.25">
      <c r="A549" s="130"/>
      <c r="B549" s="130"/>
      <c r="C549" s="140"/>
      <c r="D549" s="130"/>
      <c r="E549" s="130"/>
      <c r="F549" s="130"/>
      <c r="G549" s="130"/>
    </row>
    <row r="550" spans="1:7" x14ac:dyDescent="0.25">
      <c r="A550" s="130"/>
      <c r="B550" s="130"/>
      <c r="C550" s="140"/>
      <c r="D550" s="130"/>
      <c r="E550" s="130"/>
      <c r="F550" s="130"/>
      <c r="G550" s="130"/>
    </row>
    <row r="551" spans="1:7" x14ac:dyDescent="0.25">
      <c r="A551" s="130"/>
      <c r="B551" s="130"/>
      <c r="C551" s="140"/>
      <c r="D551" s="130"/>
      <c r="E551" s="130"/>
      <c r="F551" s="130"/>
      <c r="G551" s="130"/>
    </row>
    <row r="552" spans="1:7" x14ac:dyDescent="0.25">
      <c r="A552" s="130"/>
      <c r="B552" s="130"/>
      <c r="C552" s="140"/>
      <c r="D552" s="130"/>
      <c r="E552" s="130"/>
      <c r="F552" s="130"/>
      <c r="G552" s="130"/>
    </row>
    <row r="553" spans="1:7" x14ac:dyDescent="0.25">
      <c r="A553" s="130"/>
      <c r="B553" s="130"/>
      <c r="C553" s="140"/>
      <c r="D553" s="130"/>
      <c r="E553" s="130"/>
      <c r="F553" s="130"/>
      <c r="G553" s="130"/>
    </row>
    <row r="554" spans="1:7" x14ac:dyDescent="0.25">
      <c r="A554" s="130"/>
      <c r="B554" s="130"/>
      <c r="C554" s="140"/>
      <c r="D554" s="130"/>
      <c r="E554" s="130"/>
      <c r="F554" s="130"/>
      <c r="G554" s="130"/>
    </row>
    <row r="555" spans="1:7" x14ac:dyDescent="0.25">
      <c r="A555" s="130"/>
      <c r="B555" s="130"/>
      <c r="C555" s="140"/>
      <c r="D555" s="130"/>
      <c r="E555" s="130"/>
      <c r="F555" s="130"/>
      <c r="G555" s="130"/>
    </row>
    <row r="556" spans="1:7" x14ac:dyDescent="0.25">
      <c r="A556" s="130"/>
      <c r="B556" s="130"/>
      <c r="C556" s="140"/>
      <c r="D556" s="130"/>
      <c r="E556" s="130"/>
      <c r="F556" s="130"/>
      <c r="G556" s="130"/>
    </row>
    <row r="557" spans="1:7" x14ac:dyDescent="0.25">
      <c r="A557" s="130"/>
      <c r="B557" s="130"/>
      <c r="C557" s="140"/>
      <c r="D557" s="130"/>
      <c r="E557" s="130"/>
      <c r="F557" s="130"/>
      <c r="G557" s="130"/>
    </row>
    <row r="558" spans="1:7" x14ac:dyDescent="0.25">
      <c r="A558" s="130"/>
      <c r="B558" s="130"/>
      <c r="C558" s="140"/>
      <c r="D558" s="130"/>
      <c r="E558" s="130"/>
      <c r="F558" s="130"/>
      <c r="G558" s="130"/>
    </row>
    <row r="559" spans="1:7" x14ac:dyDescent="0.25">
      <c r="A559" s="130"/>
      <c r="B559" s="130"/>
      <c r="C559" s="140"/>
      <c r="D559" s="130"/>
      <c r="E559" s="130"/>
      <c r="F559" s="130"/>
      <c r="G559" s="130"/>
    </row>
    <row r="560" spans="1:7" x14ac:dyDescent="0.25">
      <c r="A560" s="130"/>
      <c r="B560" s="130"/>
      <c r="C560" s="140"/>
      <c r="D560" s="130"/>
      <c r="E560" s="130"/>
      <c r="F560" s="130"/>
      <c r="G560" s="130"/>
    </row>
    <row r="561" spans="1:7" x14ac:dyDescent="0.25">
      <c r="A561" s="130"/>
      <c r="B561" s="130"/>
      <c r="C561" s="140"/>
      <c r="D561" s="130"/>
      <c r="E561" s="130"/>
      <c r="F561" s="130"/>
      <c r="G561" s="130"/>
    </row>
    <row r="562" spans="1:7" x14ac:dyDescent="0.25">
      <c r="A562" s="130"/>
      <c r="B562" s="130"/>
      <c r="C562" s="140"/>
      <c r="D562" s="130"/>
      <c r="E562" s="130"/>
      <c r="F562" s="130"/>
      <c r="G562" s="130"/>
    </row>
    <row r="563" spans="1:7" x14ac:dyDescent="0.25">
      <c r="A563" s="130"/>
      <c r="B563" s="130"/>
      <c r="C563" s="140"/>
      <c r="D563" s="130"/>
      <c r="E563" s="130"/>
      <c r="F563" s="130"/>
      <c r="G563" s="130"/>
    </row>
    <row r="564" spans="1:7" x14ac:dyDescent="0.25">
      <c r="A564" s="130"/>
      <c r="B564" s="130"/>
      <c r="C564" s="140"/>
      <c r="D564" s="130"/>
      <c r="E564" s="130"/>
      <c r="F564" s="130"/>
      <c r="G564" s="130"/>
    </row>
    <row r="565" spans="1:7" x14ac:dyDescent="0.25">
      <c r="A565" s="130"/>
      <c r="B565" s="130"/>
      <c r="C565" s="140"/>
      <c r="D565" s="130"/>
      <c r="E565" s="130"/>
      <c r="F565" s="130"/>
      <c r="G565" s="130"/>
    </row>
    <row r="566" spans="1:7" x14ac:dyDescent="0.25">
      <c r="A566" s="130"/>
      <c r="B566" s="130"/>
      <c r="C566" s="140"/>
      <c r="D566" s="130"/>
      <c r="E566" s="130"/>
      <c r="F566" s="130"/>
      <c r="G566" s="130"/>
    </row>
    <row r="567" spans="1:7" x14ac:dyDescent="0.25">
      <c r="A567" s="130"/>
      <c r="B567" s="130"/>
      <c r="C567" s="140"/>
      <c r="D567" s="130"/>
      <c r="E567" s="130"/>
      <c r="F567" s="130"/>
      <c r="G567" s="130"/>
    </row>
    <row r="568" spans="1:7" x14ac:dyDescent="0.25">
      <c r="A568" s="130"/>
      <c r="B568" s="130"/>
      <c r="C568" s="140"/>
      <c r="D568" s="130"/>
      <c r="E568" s="130"/>
      <c r="F568" s="130"/>
      <c r="G568" s="130"/>
    </row>
    <row r="569" spans="1:7" x14ac:dyDescent="0.25">
      <c r="A569" s="130"/>
      <c r="B569" s="130"/>
      <c r="C569" s="140"/>
      <c r="D569" s="130"/>
      <c r="E569" s="130"/>
      <c r="F569" s="130"/>
      <c r="G569" s="130"/>
    </row>
    <row r="570" spans="1:7" x14ac:dyDescent="0.25">
      <c r="A570" s="130"/>
      <c r="B570" s="130"/>
      <c r="C570" s="140"/>
      <c r="D570" s="130"/>
      <c r="E570" s="130"/>
      <c r="F570" s="130"/>
      <c r="G570" s="130"/>
    </row>
    <row r="571" spans="1:7" x14ac:dyDescent="0.25">
      <c r="A571" s="130"/>
      <c r="B571" s="130"/>
      <c r="C571" s="140"/>
      <c r="D571" s="130"/>
      <c r="E571" s="130"/>
      <c r="F571" s="130"/>
      <c r="G571" s="130"/>
    </row>
    <row r="572" spans="1:7" x14ac:dyDescent="0.25">
      <c r="A572" s="130"/>
      <c r="B572" s="130"/>
      <c r="C572" s="140"/>
      <c r="D572" s="130"/>
      <c r="E572" s="130"/>
      <c r="F572" s="130"/>
      <c r="G572" s="130"/>
    </row>
    <row r="573" spans="1:7" x14ac:dyDescent="0.25">
      <c r="A573" s="130"/>
      <c r="B573" s="130"/>
      <c r="C573" s="140"/>
      <c r="D573" s="130"/>
      <c r="E573" s="130"/>
      <c r="F573" s="130"/>
      <c r="G573" s="130"/>
    </row>
    <row r="574" spans="1:7" x14ac:dyDescent="0.25">
      <c r="A574" s="130"/>
      <c r="B574" s="130"/>
      <c r="C574" s="140"/>
      <c r="D574" s="130"/>
      <c r="E574" s="130"/>
      <c r="F574" s="130"/>
      <c r="G574" s="130"/>
    </row>
    <row r="575" spans="1:7" x14ac:dyDescent="0.25">
      <c r="A575" s="130"/>
      <c r="B575" s="130"/>
      <c r="C575" s="140"/>
      <c r="D575" s="130"/>
      <c r="E575" s="130"/>
      <c r="F575" s="130"/>
      <c r="G575" s="130"/>
    </row>
    <row r="576" spans="1:7" x14ac:dyDescent="0.25">
      <c r="A576" s="130"/>
      <c r="B576" s="130"/>
      <c r="C576" s="140"/>
      <c r="D576" s="130"/>
      <c r="E576" s="130"/>
      <c r="F576" s="130"/>
      <c r="G576" s="130"/>
    </row>
    <row r="577" spans="1:7" x14ac:dyDescent="0.25">
      <c r="A577" s="130"/>
      <c r="B577" s="130"/>
      <c r="C577" s="140"/>
      <c r="D577" s="130"/>
      <c r="E577" s="130"/>
      <c r="F577" s="130"/>
      <c r="G577" s="130"/>
    </row>
    <row r="578" spans="1:7" x14ac:dyDescent="0.25">
      <c r="A578" s="130"/>
      <c r="B578" s="130"/>
      <c r="C578" s="140"/>
      <c r="D578" s="130"/>
      <c r="E578" s="130"/>
      <c r="F578" s="130"/>
      <c r="G578" s="130"/>
    </row>
    <row r="579" spans="1:7" x14ac:dyDescent="0.25">
      <c r="A579" s="130"/>
      <c r="B579" s="130"/>
      <c r="C579" s="140"/>
      <c r="D579" s="130"/>
      <c r="E579" s="130"/>
      <c r="F579" s="130"/>
      <c r="G579" s="130"/>
    </row>
    <row r="580" spans="1:7" x14ac:dyDescent="0.25">
      <c r="A580" s="130"/>
      <c r="B580" s="130"/>
      <c r="C580" s="140"/>
      <c r="D580" s="130"/>
      <c r="E580" s="130"/>
      <c r="F580" s="130"/>
      <c r="G580" s="130"/>
    </row>
    <row r="581" spans="1:7" x14ac:dyDescent="0.25">
      <c r="A581" s="130"/>
      <c r="B581" s="130"/>
      <c r="C581" s="140"/>
      <c r="D581" s="130"/>
      <c r="E581" s="130"/>
      <c r="F581" s="130"/>
      <c r="G581" s="130"/>
    </row>
    <row r="582" spans="1:7" x14ac:dyDescent="0.25">
      <c r="A582" s="130"/>
      <c r="B582" s="130"/>
      <c r="C582" s="140"/>
      <c r="D582" s="130"/>
      <c r="E582" s="130"/>
      <c r="F582" s="130"/>
      <c r="G582" s="130"/>
    </row>
    <row r="583" spans="1:7" x14ac:dyDescent="0.25">
      <c r="A583" s="130"/>
      <c r="B583" s="130"/>
      <c r="C583" s="140"/>
      <c r="D583" s="130"/>
      <c r="E583" s="130"/>
      <c r="F583" s="130"/>
      <c r="G583" s="130"/>
    </row>
    <row r="584" spans="1:7" x14ac:dyDescent="0.25">
      <c r="A584" s="130"/>
      <c r="B584" s="130"/>
      <c r="C584" s="140"/>
      <c r="D584" s="130"/>
      <c r="E584" s="130"/>
      <c r="F584" s="130"/>
      <c r="G584" s="130"/>
    </row>
    <row r="585" spans="1:7" x14ac:dyDescent="0.25">
      <c r="A585" s="130"/>
      <c r="B585" s="130"/>
      <c r="C585" s="140"/>
      <c r="D585" s="130"/>
      <c r="E585" s="130"/>
      <c r="F585" s="130"/>
      <c r="G585" s="130"/>
    </row>
    <row r="586" spans="1:7" x14ac:dyDescent="0.25">
      <c r="A586" s="130"/>
      <c r="B586" s="130"/>
      <c r="C586" s="140"/>
      <c r="D586" s="130"/>
      <c r="E586" s="130"/>
      <c r="F586" s="130"/>
      <c r="G586" s="130"/>
    </row>
    <row r="587" spans="1:7" x14ac:dyDescent="0.25">
      <c r="A587" s="130"/>
      <c r="B587" s="130"/>
      <c r="C587" s="140"/>
      <c r="D587" s="130"/>
      <c r="E587" s="130"/>
      <c r="F587" s="130"/>
      <c r="G587" s="130"/>
    </row>
    <row r="588" spans="1:7" x14ac:dyDescent="0.25">
      <c r="A588" s="130"/>
      <c r="B588" s="130"/>
      <c r="C588" s="140"/>
      <c r="D588" s="130"/>
      <c r="E588" s="130"/>
      <c r="F588" s="130"/>
      <c r="G588" s="130"/>
    </row>
    <row r="589" spans="1:7" x14ac:dyDescent="0.25">
      <c r="A589" s="130"/>
      <c r="B589" s="130"/>
      <c r="C589" s="140"/>
      <c r="D589" s="130"/>
      <c r="E589" s="130"/>
      <c r="F589" s="130"/>
      <c r="G589" s="130"/>
    </row>
    <row r="590" spans="1:7" x14ac:dyDescent="0.25">
      <c r="A590" s="130"/>
      <c r="B590" s="130"/>
      <c r="C590" s="140"/>
      <c r="D590" s="130"/>
      <c r="E590" s="130"/>
      <c r="F590" s="130"/>
      <c r="G590" s="130"/>
    </row>
    <row r="591" spans="1:7" x14ac:dyDescent="0.25">
      <c r="A591" s="130"/>
      <c r="B591" s="130"/>
      <c r="C591" s="140"/>
      <c r="D591" s="130"/>
      <c r="E591" s="130"/>
      <c r="F591" s="130"/>
      <c r="G591" s="130"/>
    </row>
    <row r="592" spans="1:7" x14ac:dyDescent="0.25">
      <c r="A592" s="130"/>
      <c r="B592" s="130"/>
      <c r="C592" s="140"/>
      <c r="D592" s="130"/>
      <c r="E592" s="130"/>
      <c r="F592" s="130"/>
      <c r="G592" s="130"/>
    </row>
    <row r="593" spans="1:7" x14ac:dyDescent="0.25">
      <c r="A593" s="130"/>
      <c r="B593" s="130"/>
      <c r="C593" s="140"/>
      <c r="D593" s="130"/>
      <c r="E593" s="130"/>
      <c r="F593" s="130"/>
      <c r="G593" s="130"/>
    </row>
    <row r="594" spans="1:7" x14ac:dyDescent="0.25">
      <c r="A594" s="130"/>
      <c r="B594" s="130"/>
      <c r="C594" s="140"/>
      <c r="D594" s="130"/>
      <c r="E594" s="130"/>
      <c r="F594" s="130"/>
      <c r="G594" s="130"/>
    </row>
    <row r="595" spans="1:7" x14ac:dyDescent="0.25">
      <c r="A595" s="130"/>
      <c r="B595" s="130"/>
      <c r="C595" s="140"/>
      <c r="D595" s="130"/>
      <c r="E595" s="130"/>
      <c r="F595" s="130"/>
      <c r="G595" s="130"/>
    </row>
    <row r="596" spans="1:7" x14ac:dyDescent="0.25">
      <c r="A596" s="130"/>
      <c r="B596" s="130"/>
      <c r="C596" s="140"/>
      <c r="D596" s="130"/>
      <c r="E596" s="130"/>
      <c r="F596" s="130"/>
      <c r="G596" s="130"/>
    </row>
    <row r="597" spans="1:7" x14ac:dyDescent="0.25">
      <c r="A597" s="130"/>
      <c r="B597" s="130"/>
      <c r="C597" s="140"/>
      <c r="D597" s="130"/>
      <c r="E597" s="130"/>
      <c r="F597" s="130"/>
      <c r="G597" s="130"/>
    </row>
    <row r="598" spans="1:7" x14ac:dyDescent="0.25">
      <c r="A598" s="130"/>
      <c r="B598" s="130"/>
      <c r="C598" s="140"/>
      <c r="D598" s="130"/>
      <c r="E598" s="130"/>
      <c r="F598" s="130"/>
      <c r="G598" s="130"/>
    </row>
    <row r="599" spans="1:7" x14ac:dyDescent="0.25">
      <c r="A599" s="130"/>
      <c r="B599" s="130"/>
      <c r="C599" s="140"/>
      <c r="D599" s="130"/>
      <c r="E599" s="130"/>
      <c r="F599" s="130"/>
      <c r="G599" s="130"/>
    </row>
    <row r="600" spans="1:7" x14ac:dyDescent="0.25">
      <c r="A600" s="130"/>
      <c r="B600" s="130"/>
      <c r="C600" s="140"/>
      <c r="D600" s="130"/>
      <c r="E600" s="130"/>
      <c r="F600" s="130"/>
      <c r="G600" s="130"/>
    </row>
    <row r="601" spans="1:7" x14ac:dyDescent="0.25">
      <c r="A601" s="130"/>
      <c r="B601" s="130"/>
      <c r="C601" s="140"/>
      <c r="D601" s="130"/>
      <c r="E601" s="130"/>
      <c r="F601" s="130"/>
      <c r="G601" s="130"/>
    </row>
    <row r="602" spans="1:7" x14ac:dyDescent="0.25">
      <c r="A602" s="130"/>
      <c r="B602" s="130"/>
      <c r="C602" s="140"/>
      <c r="D602" s="130"/>
      <c r="E602" s="130"/>
      <c r="F602" s="130"/>
      <c r="G602" s="130"/>
    </row>
    <row r="603" spans="1:7" x14ac:dyDescent="0.25">
      <c r="A603" s="130"/>
      <c r="B603" s="130"/>
      <c r="C603" s="140"/>
      <c r="D603" s="130"/>
      <c r="E603" s="130"/>
      <c r="F603" s="130"/>
      <c r="G603" s="130"/>
    </row>
    <row r="604" spans="1:7" x14ac:dyDescent="0.25">
      <c r="A604" s="130"/>
      <c r="B604" s="130"/>
      <c r="C604" s="140"/>
      <c r="D604" s="130"/>
      <c r="E604" s="130"/>
      <c r="F604" s="130"/>
      <c r="G604" s="130"/>
    </row>
    <row r="605" spans="1:7" x14ac:dyDescent="0.25">
      <c r="A605" s="130"/>
      <c r="B605" s="130"/>
      <c r="C605" s="140"/>
      <c r="D605" s="130"/>
      <c r="E605" s="130"/>
      <c r="F605" s="130"/>
      <c r="G605" s="130"/>
    </row>
    <row r="606" spans="1:7" x14ac:dyDescent="0.25">
      <c r="A606" s="130"/>
      <c r="B606" s="130"/>
      <c r="C606" s="140"/>
      <c r="D606" s="130"/>
      <c r="E606" s="130"/>
      <c r="F606" s="130"/>
      <c r="G606" s="130"/>
    </row>
    <row r="607" spans="1:7" x14ac:dyDescent="0.25">
      <c r="A607" s="130"/>
      <c r="B607" s="130"/>
      <c r="C607" s="140"/>
      <c r="D607" s="130"/>
      <c r="E607" s="130"/>
      <c r="F607" s="130"/>
      <c r="G607" s="130"/>
    </row>
    <row r="608" spans="1:7" x14ac:dyDescent="0.25">
      <c r="A608" s="130"/>
      <c r="B608" s="130"/>
      <c r="C608" s="140"/>
      <c r="D608" s="130"/>
      <c r="E608" s="130"/>
      <c r="F608" s="130"/>
      <c r="G608" s="130"/>
    </row>
    <row r="609" spans="1:7" x14ac:dyDescent="0.25">
      <c r="A609" s="130"/>
      <c r="B609" s="130"/>
      <c r="C609" s="140"/>
      <c r="D609" s="130"/>
      <c r="E609" s="130"/>
      <c r="F609" s="130"/>
      <c r="G609" s="130"/>
    </row>
    <row r="610" spans="1:7" x14ac:dyDescent="0.25">
      <c r="A610" s="130"/>
      <c r="B610" s="130"/>
      <c r="C610" s="140"/>
      <c r="D610" s="130"/>
      <c r="E610" s="130"/>
      <c r="F610" s="130"/>
      <c r="G610" s="130"/>
    </row>
    <row r="611" spans="1:7" x14ac:dyDescent="0.25">
      <c r="A611" s="130"/>
      <c r="B611" s="130"/>
      <c r="C611" s="140"/>
      <c r="D611" s="130"/>
      <c r="E611" s="130"/>
      <c r="F611" s="130"/>
      <c r="G611" s="130"/>
    </row>
    <row r="612" spans="1:7" x14ac:dyDescent="0.25">
      <c r="A612" s="130"/>
      <c r="B612" s="130"/>
      <c r="C612" s="140"/>
      <c r="D612" s="130"/>
      <c r="E612" s="130"/>
      <c r="F612" s="130"/>
      <c r="G612" s="130"/>
    </row>
    <row r="613" spans="1:7" x14ac:dyDescent="0.25">
      <c r="A613" s="130"/>
      <c r="B613" s="130"/>
      <c r="C613" s="140"/>
      <c r="D613" s="130"/>
      <c r="E613" s="130"/>
      <c r="F613" s="130"/>
      <c r="G613" s="130"/>
    </row>
    <row r="614" spans="1:7" x14ac:dyDescent="0.25">
      <c r="A614" s="130"/>
      <c r="B614" s="130"/>
      <c r="C614" s="140"/>
      <c r="D614" s="130"/>
      <c r="E614" s="130"/>
      <c r="F614" s="130"/>
      <c r="G614" s="130"/>
    </row>
    <row r="615" spans="1:7" x14ac:dyDescent="0.25">
      <c r="A615" s="130"/>
      <c r="B615" s="130"/>
      <c r="C615" s="140"/>
      <c r="D615" s="130"/>
      <c r="E615" s="130"/>
      <c r="F615" s="130"/>
      <c r="G615" s="130"/>
    </row>
    <row r="616" spans="1:7" x14ac:dyDescent="0.25">
      <c r="A616" s="130"/>
      <c r="B616" s="130"/>
      <c r="C616" s="140"/>
      <c r="D616" s="130"/>
      <c r="E616" s="130"/>
      <c r="F616" s="130"/>
      <c r="G616" s="130"/>
    </row>
    <row r="617" spans="1:7" x14ac:dyDescent="0.25">
      <c r="A617" s="130"/>
      <c r="B617" s="130"/>
      <c r="C617" s="140"/>
      <c r="D617" s="130"/>
      <c r="E617" s="130"/>
      <c r="F617" s="130"/>
      <c r="G617" s="130"/>
    </row>
    <row r="618" spans="1:7" x14ac:dyDescent="0.25">
      <c r="A618" s="130"/>
      <c r="B618" s="130"/>
      <c r="C618" s="140"/>
      <c r="D618" s="130"/>
      <c r="E618" s="130"/>
      <c r="F618" s="130"/>
      <c r="G618" s="130"/>
    </row>
    <row r="619" spans="1:7" x14ac:dyDescent="0.25">
      <c r="A619" s="130"/>
      <c r="B619" s="130"/>
      <c r="C619" s="140"/>
      <c r="D619" s="130"/>
      <c r="E619" s="130"/>
      <c r="F619" s="130"/>
      <c r="G619" s="130"/>
    </row>
    <row r="620" spans="1:7" x14ac:dyDescent="0.25">
      <c r="A620" s="130"/>
      <c r="B620" s="130"/>
      <c r="C620" s="140"/>
      <c r="D620" s="130"/>
      <c r="E620" s="130"/>
      <c r="F620" s="130"/>
      <c r="G620" s="130"/>
    </row>
    <row r="621" spans="1:7" x14ac:dyDescent="0.25">
      <c r="A621" s="130"/>
      <c r="B621" s="130"/>
      <c r="C621" s="140"/>
      <c r="D621" s="130"/>
      <c r="E621" s="130"/>
      <c r="F621" s="130"/>
      <c r="G621" s="130"/>
    </row>
    <row r="622" spans="1:7" x14ac:dyDescent="0.25">
      <c r="A622" s="130"/>
      <c r="B622" s="130"/>
      <c r="C622" s="140"/>
      <c r="D622" s="130"/>
      <c r="E622" s="130"/>
      <c r="F622" s="130"/>
      <c r="G622" s="130"/>
    </row>
    <row r="623" spans="1:7" x14ac:dyDescent="0.25">
      <c r="A623" s="130"/>
      <c r="B623" s="130"/>
      <c r="C623" s="140"/>
      <c r="D623" s="130"/>
      <c r="E623" s="130"/>
      <c r="F623" s="130"/>
      <c r="G623" s="130"/>
    </row>
    <row r="624" spans="1:7" x14ac:dyDescent="0.25">
      <c r="A624" s="130"/>
      <c r="B624" s="130"/>
      <c r="C624" s="140"/>
      <c r="D624" s="130"/>
      <c r="E624" s="130"/>
      <c r="F624" s="130"/>
      <c r="G624" s="130"/>
    </row>
    <row r="625" spans="1:7" x14ac:dyDescent="0.25">
      <c r="A625" s="130"/>
      <c r="B625" s="130"/>
      <c r="C625" s="140"/>
      <c r="D625" s="130"/>
      <c r="E625" s="130"/>
      <c r="F625" s="130"/>
      <c r="G625" s="130"/>
    </row>
    <row r="626" spans="1:7" x14ac:dyDescent="0.25">
      <c r="A626" s="130"/>
      <c r="B626" s="130"/>
      <c r="C626" s="140"/>
      <c r="D626" s="130"/>
      <c r="E626" s="130"/>
      <c r="F626" s="130"/>
      <c r="G626" s="130"/>
    </row>
    <row r="627" spans="1:7" x14ac:dyDescent="0.25">
      <c r="A627" s="130"/>
      <c r="B627" s="130"/>
      <c r="C627" s="140"/>
      <c r="D627" s="130"/>
      <c r="E627" s="130"/>
      <c r="F627" s="130"/>
      <c r="G627" s="130"/>
    </row>
    <row r="628" spans="1:7" x14ac:dyDescent="0.25">
      <c r="A628" s="130"/>
      <c r="B628" s="130"/>
      <c r="C628" s="140"/>
      <c r="D628" s="130"/>
      <c r="E628" s="130"/>
      <c r="F628" s="130"/>
      <c r="G628" s="130"/>
    </row>
    <row r="629" spans="1:7" x14ac:dyDescent="0.25">
      <c r="A629" s="130"/>
      <c r="B629" s="130"/>
      <c r="C629" s="140"/>
      <c r="D629" s="130"/>
      <c r="E629" s="130"/>
      <c r="F629" s="130"/>
      <c r="G629" s="130"/>
    </row>
    <row r="630" spans="1:7" x14ac:dyDescent="0.25">
      <c r="A630" s="130"/>
      <c r="B630" s="130"/>
      <c r="C630" s="140"/>
      <c r="D630" s="130"/>
      <c r="E630" s="130"/>
      <c r="F630" s="130"/>
      <c r="G630" s="130"/>
    </row>
    <row r="631" spans="1:7" x14ac:dyDescent="0.25">
      <c r="A631" s="130"/>
      <c r="B631" s="130"/>
      <c r="C631" s="140"/>
      <c r="D631" s="130"/>
      <c r="E631" s="130"/>
      <c r="F631" s="130"/>
      <c r="G631" s="130"/>
    </row>
    <row r="632" spans="1:7" x14ac:dyDescent="0.25">
      <c r="A632" s="130"/>
      <c r="B632" s="130"/>
      <c r="C632" s="140"/>
      <c r="D632" s="130"/>
      <c r="E632" s="130"/>
      <c r="F632" s="130"/>
      <c r="G632" s="130"/>
    </row>
    <row r="633" spans="1:7" x14ac:dyDescent="0.25">
      <c r="A633" s="130"/>
      <c r="B633" s="130"/>
      <c r="C633" s="140"/>
      <c r="D633" s="130"/>
      <c r="E633" s="130"/>
      <c r="F633" s="130"/>
      <c r="G633" s="130"/>
    </row>
    <row r="634" spans="1:7" x14ac:dyDescent="0.25">
      <c r="A634" s="130"/>
      <c r="B634" s="130"/>
      <c r="C634" s="140"/>
      <c r="D634" s="130"/>
      <c r="E634" s="130"/>
      <c r="F634" s="130"/>
      <c r="G634" s="130"/>
    </row>
    <row r="635" spans="1:7" x14ac:dyDescent="0.25">
      <c r="A635" s="130"/>
      <c r="B635" s="130"/>
      <c r="C635" s="140"/>
      <c r="D635" s="130"/>
      <c r="E635" s="130"/>
      <c r="F635" s="130"/>
      <c r="G635" s="130"/>
    </row>
    <row r="636" spans="1:7" x14ac:dyDescent="0.25">
      <c r="A636" s="130"/>
      <c r="B636" s="130"/>
      <c r="C636" s="140"/>
      <c r="D636" s="130"/>
      <c r="E636" s="130"/>
      <c r="F636" s="130"/>
      <c r="G636" s="130"/>
    </row>
    <row r="637" spans="1:7" x14ac:dyDescent="0.25">
      <c r="A637" s="130"/>
      <c r="B637" s="130"/>
      <c r="C637" s="140"/>
      <c r="D637" s="130"/>
      <c r="E637" s="130"/>
      <c r="F637" s="130"/>
      <c r="G637" s="130"/>
    </row>
    <row r="638" spans="1:7" x14ac:dyDescent="0.25">
      <c r="A638" s="130"/>
      <c r="B638" s="130"/>
      <c r="C638" s="140"/>
      <c r="D638" s="130"/>
      <c r="E638" s="130"/>
      <c r="F638" s="130"/>
      <c r="G638" s="130"/>
    </row>
    <row r="639" spans="1:7" x14ac:dyDescent="0.25">
      <c r="A639" s="130"/>
      <c r="B639" s="130"/>
      <c r="C639" s="140"/>
      <c r="D639" s="130"/>
      <c r="E639" s="130"/>
      <c r="F639" s="130"/>
      <c r="G639" s="130"/>
    </row>
    <row r="640" spans="1:7" x14ac:dyDescent="0.25">
      <c r="A640" s="130"/>
      <c r="B640" s="130"/>
      <c r="C640" s="140"/>
      <c r="D640" s="130"/>
      <c r="E640" s="130"/>
      <c r="F640" s="130"/>
      <c r="G640" s="130"/>
    </row>
    <row r="641" spans="1:7" x14ac:dyDescent="0.25">
      <c r="A641" s="130"/>
      <c r="B641" s="130"/>
      <c r="C641" s="140"/>
      <c r="D641" s="130"/>
      <c r="E641" s="130"/>
      <c r="F641" s="130"/>
      <c r="G641" s="130"/>
    </row>
    <row r="642" spans="1:7" x14ac:dyDescent="0.25">
      <c r="A642" s="130"/>
      <c r="B642" s="130"/>
      <c r="C642" s="140"/>
      <c r="D642" s="130"/>
      <c r="E642" s="130"/>
      <c r="F642" s="130"/>
      <c r="G642" s="130"/>
    </row>
    <row r="643" spans="1:7" x14ac:dyDescent="0.25">
      <c r="A643" s="130"/>
      <c r="B643" s="130"/>
      <c r="C643" s="140"/>
      <c r="D643" s="130"/>
      <c r="E643" s="130"/>
      <c r="F643" s="130"/>
      <c r="G643" s="130"/>
    </row>
    <row r="644" spans="1:7" x14ac:dyDescent="0.25">
      <c r="A644" s="130"/>
      <c r="B644" s="130"/>
      <c r="C644" s="140"/>
      <c r="D644" s="130"/>
      <c r="E644" s="130"/>
      <c r="F644" s="130"/>
      <c r="G644" s="130"/>
    </row>
    <row r="645" spans="1:7" x14ac:dyDescent="0.25">
      <c r="A645" s="130"/>
      <c r="B645" s="130"/>
      <c r="C645" s="140"/>
      <c r="D645" s="130"/>
      <c r="E645" s="130"/>
      <c r="F645" s="130"/>
      <c r="G645" s="130"/>
    </row>
    <row r="646" spans="1:7" x14ac:dyDescent="0.25">
      <c r="A646" s="130"/>
      <c r="B646" s="130"/>
      <c r="C646" s="140"/>
      <c r="D646" s="130"/>
      <c r="E646" s="130"/>
      <c r="F646" s="130"/>
      <c r="G646" s="130"/>
    </row>
    <row r="647" spans="1:7" x14ac:dyDescent="0.25">
      <c r="A647" s="130"/>
      <c r="B647" s="130"/>
      <c r="C647" s="140"/>
      <c r="D647" s="130"/>
      <c r="E647" s="130"/>
      <c r="F647" s="130"/>
      <c r="G647" s="130"/>
    </row>
    <row r="648" spans="1:7" x14ac:dyDescent="0.25">
      <c r="A648" s="130"/>
      <c r="B648" s="130"/>
      <c r="C648" s="140"/>
      <c r="D648" s="130"/>
      <c r="E648" s="130"/>
      <c r="F648" s="130"/>
      <c r="G648" s="130"/>
    </row>
    <row r="649" spans="1:7" x14ac:dyDescent="0.25">
      <c r="A649" s="130"/>
      <c r="B649" s="130"/>
      <c r="C649" s="140"/>
      <c r="D649" s="130"/>
      <c r="E649" s="130"/>
      <c r="F649" s="130"/>
      <c r="G649" s="130"/>
    </row>
    <row r="650" spans="1:7" x14ac:dyDescent="0.25">
      <c r="A650" s="130"/>
      <c r="B650" s="130"/>
      <c r="C650" s="140"/>
      <c r="D650" s="130"/>
      <c r="E650" s="130"/>
      <c r="F650" s="130"/>
      <c r="G650" s="130"/>
    </row>
    <row r="651" spans="1:7" x14ac:dyDescent="0.25">
      <c r="A651" s="130"/>
      <c r="B651" s="130"/>
      <c r="C651" s="140"/>
      <c r="D651" s="130"/>
      <c r="E651" s="130"/>
      <c r="F651" s="130"/>
      <c r="G651" s="130"/>
    </row>
    <row r="652" spans="1:7" x14ac:dyDescent="0.25">
      <c r="A652" s="130"/>
      <c r="B652" s="130"/>
      <c r="C652" s="140"/>
      <c r="D652" s="130"/>
      <c r="E652" s="130"/>
      <c r="F652" s="130"/>
      <c r="G652" s="130"/>
    </row>
    <row r="653" spans="1:7" x14ac:dyDescent="0.25">
      <c r="A653" s="130"/>
      <c r="B653" s="130"/>
      <c r="C653" s="140"/>
      <c r="D653" s="130"/>
      <c r="E653" s="130"/>
      <c r="F653" s="130"/>
      <c r="G653" s="130"/>
    </row>
    <row r="654" spans="1:7" x14ac:dyDescent="0.25">
      <c r="A654" s="130"/>
      <c r="B654" s="130"/>
      <c r="C654" s="140"/>
      <c r="D654" s="130"/>
      <c r="E654" s="130"/>
      <c r="F654" s="130"/>
      <c r="G654" s="130"/>
    </row>
    <row r="655" spans="1:7" x14ac:dyDescent="0.25">
      <c r="A655" s="130"/>
      <c r="B655" s="130"/>
      <c r="C655" s="140"/>
      <c r="D655" s="130"/>
      <c r="E655" s="130"/>
      <c r="F655" s="130"/>
      <c r="G655" s="130"/>
    </row>
    <row r="656" spans="1:7" x14ac:dyDescent="0.25">
      <c r="A656" s="130"/>
      <c r="B656" s="130"/>
      <c r="C656" s="140"/>
      <c r="D656" s="130"/>
      <c r="E656" s="130"/>
      <c r="F656" s="130"/>
      <c r="G656" s="130"/>
    </row>
    <row r="657" spans="1:7" x14ac:dyDescent="0.25">
      <c r="A657" s="130"/>
      <c r="B657" s="130"/>
      <c r="C657" s="140"/>
      <c r="D657" s="130"/>
      <c r="E657" s="130"/>
      <c r="F657" s="130"/>
      <c r="G657" s="130"/>
    </row>
    <row r="658" spans="1:7" x14ac:dyDescent="0.25">
      <c r="A658" s="130"/>
      <c r="B658" s="130"/>
      <c r="C658" s="140"/>
      <c r="D658" s="130"/>
      <c r="E658" s="130"/>
      <c r="F658" s="130"/>
      <c r="G658" s="130"/>
    </row>
    <row r="659" spans="1:7" x14ac:dyDescent="0.25">
      <c r="A659" s="130"/>
      <c r="B659" s="130"/>
      <c r="C659" s="140"/>
      <c r="D659" s="130"/>
      <c r="E659" s="130"/>
      <c r="F659" s="130"/>
      <c r="G659" s="130"/>
    </row>
    <row r="660" spans="1:7" x14ac:dyDescent="0.25">
      <c r="A660" s="130"/>
      <c r="B660" s="130"/>
      <c r="C660" s="140"/>
      <c r="D660" s="130"/>
      <c r="E660" s="130"/>
      <c r="F660" s="130"/>
      <c r="G660" s="130"/>
    </row>
    <row r="661" spans="1:7" x14ac:dyDescent="0.25">
      <c r="A661" s="130"/>
      <c r="B661" s="130"/>
      <c r="C661" s="140"/>
      <c r="D661" s="130"/>
      <c r="E661" s="130"/>
      <c r="F661" s="130"/>
      <c r="G661" s="130"/>
    </row>
    <row r="662" spans="1:7" x14ac:dyDescent="0.25">
      <c r="A662" s="130"/>
      <c r="B662" s="130"/>
      <c r="C662" s="140"/>
      <c r="D662" s="130"/>
      <c r="E662" s="130"/>
      <c r="F662" s="130"/>
      <c r="G662" s="130"/>
    </row>
    <row r="663" spans="1:7" x14ac:dyDescent="0.25">
      <c r="A663" s="130"/>
      <c r="B663" s="130"/>
      <c r="C663" s="140"/>
      <c r="D663" s="130"/>
      <c r="E663" s="130"/>
      <c r="F663" s="130"/>
      <c r="G663" s="130"/>
    </row>
    <row r="664" spans="1:7" x14ac:dyDescent="0.25">
      <c r="A664" s="130"/>
      <c r="B664" s="130"/>
      <c r="C664" s="140"/>
      <c r="D664" s="130"/>
      <c r="E664" s="130"/>
      <c r="F664" s="130"/>
      <c r="G664" s="130"/>
    </row>
    <row r="665" spans="1:7" x14ac:dyDescent="0.25">
      <c r="A665" s="130"/>
      <c r="B665" s="130"/>
      <c r="C665" s="140"/>
      <c r="D665" s="130"/>
      <c r="E665" s="130"/>
      <c r="F665" s="130"/>
      <c r="G665" s="130"/>
    </row>
    <row r="666" spans="1:7" x14ac:dyDescent="0.25">
      <c r="A666" s="130"/>
      <c r="B666" s="130"/>
      <c r="C666" s="140"/>
      <c r="D666" s="130"/>
      <c r="E666" s="130"/>
      <c r="F666" s="130"/>
      <c r="G666" s="130"/>
    </row>
    <row r="667" spans="1:7" x14ac:dyDescent="0.25">
      <c r="A667" s="130"/>
      <c r="B667" s="130"/>
      <c r="C667" s="140"/>
      <c r="D667" s="130"/>
      <c r="E667" s="130"/>
      <c r="F667" s="130"/>
      <c r="G667" s="130"/>
    </row>
    <row r="668" spans="1:7" x14ac:dyDescent="0.25">
      <c r="A668" s="130"/>
      <c r="B668" s="130"/>
      <c r="C668" s="140"/>
      <c r="D668" s="130"/>
      <c r="E668" s="130"/>
      <c r="F668" s="130"/>
      <c r="G668" s="130"/>
    </row>
    <row r="669" spans="1:7" x14ac:dyDescent="0.25">
      <c r="A669" s="130"/>
      <c r="B669" s="130"/>
      <c r="C669" s="140"/>
      <c r="D669" s="130"/>
      <c r="E669" s="130"/>
      <c r="F669" s="130"/>
      <c r="G669" s="130"/>
    </row>
    <row r="670" spans="1:7" x14ac:dyDescent="0.25">
      <c r="A670" s="130"/>
      <c r="B670" s="130"/>
      <c r="C670" s="140"/>
      <c r="D670" s="130"/>
      <c r="E670" s="130"/>
      <c r="F670" s="130"/>
      <c r="G670" s="130"/>
    </row>
    <row r="671" spans="1:7" x14ac:dyDescent="0.25">
      <c r="A671" s="130"/>
      <c r="B671" s="130"/>
      <c r="C671" s="140"/>
      <c r="D671" s="130"/>
      <c r="E671" s="130"/>
      <c r="F671" s="130"/>
      <c r="G671" s="130"/>
    </row>
    <row r="672" spans="1:7" x14ac:dyDescent="0.25">
      <c r="A672" s="130"/>
      <c r="B672" s="130"/>
      <c r="C672" s="140"/>
      <c r="D672" s="130"/>
      <c r="E672" s="130"/>
      <c r="F672" s="130"/>
      <c r="G672" s="130"/>
    </row>
    <row r="673" spans="1:7" x14ac:dyDescent="0.25">
      <c r="A673" s="130"/>
      <c r="B673" s="130"/>
      <c r="C673" s="140"/>
      <c r="D673" s="130"/>
      <c r="E673" s="130"/>
      <c r="F673" s="130"/>
      <c r="G673" s="130"/>
    </row>
    <row r="674" spans="1:7" x14ac:dyDescent="0.25">
      <c r="A674" s="130"/>
      <c r="B674" s="130"/>
      <c r="C674" s="140"/>
      <c r="D674" s="130"/>
      <c r="E674" s="130"/>
      <c r="F674" s="130"/>
      <c r="G674" s="130"/>
    </row>
    <row r="675" spans="1:7" x14ac:dyDescent="0.25">
      <c r="A675" s="130"/>
      <c r="B675" s="130"/>
      <c r="C675" s="140"/>
      <c r="D675" s="130"/>
      <c r="E675" s="130"/>
      <c r="F675" s="130"/>
      <c r="G675" s="130"/>
    </row>
    <row r="676" spans="1:7" x14ac:dyDescent="0.25">
      <c r="A676" s="130"/>
      <c r="B676" s="130"/>
      <c r="C676" s="140"/>
      <c r="D676" s="130"/>
      <c r="E676" s="130"/>
      <c r="F676" s="130"/>
      <c r="G676" s="130"/>
    </row>
    <row r="677" spans="1:7" x14ac:dyDescent="0.25">
      <c r="A677" s="130"/>
      <c r="B677" s="130"/>
      <c r="C677" s="140"/>
      <c r="D677" s="130"/>
      <c r="E677" s="130"/>
      <c r="F677" s="130"/>
      <c r="G677" s="130"/>
    </row>
    <row r="678" spans="1:7" x14ac:dyDescent="0.25">
      <c r="A678" s="130"/>
      <c r="B678" s="130"/>
      <c r="C678" s="140"/>
      <c r="D678" s="130"/>
      <c r="E678" s="130"/>
      <c r="F678" s="130"/>
      <c r="G678" s="130"/>
    </row>
    <row r="679" spans="1:7" x14ac:dyDescent="0.25">
      <c r="A679" s="130"/>
      <c r="B679" s="130"/>
      <c r="C679" s="140"/>
      <c r="D679" s="130"/>
      <c r="E679" s="130"/>
      <c r="F679" s="130"/>
      <c r="G679" s="130"/>
    </row>
    <row r="680" spans="1:7" x14ac:dyDescent="0.25">
      <c r="A680" s="130"/>
      <c r="B680" s="130"/>
      <c r="C680" s="140"/>
      <c r="D680" s="130"/>
      <c r="E680" s="130"/>
      <c r="F680" s="130"/>
      <c r="G680" s="130"/>
    </row>
    <row r="681" spans="1:7" x14ac:dyDescent="0.25">
      <c r="A681" s="130"/>
      <c r="B681" s="130"/>
      <c r="C681" s="140"/>
      <c r="D681" s="130"/>
      <c r="E681" s="130"/>
      <c r="F681" s="130"/>
      <c r="G681" s="130"/>
    </row>
    <row r="682" spans="1:7" x14ac:dyDescent="0.25">
      <c r="A682" s="130"/>
      <c r="B682" s="130"/>
      <c r="C682" s="140"/>
      <c r="D682" s="130"/>
      <c r="E682" s="130"/>
      <c r="F682" s="130"/>
      <c r="G682" s="130"/>
    </row>
    <row r="683" spans="1:7" x14ac:dyDescent="0.25">
      <c r="A683" s="130"/>
      <c r="B683" s="130"/>
      <c r="C683" s="140"/>
      <c r="D683" s="130"/>
      <c r="E683" s="130"/>
      <c r="F683" s="130"/>
      <c r="G683" s="130"/>
    </row>
    <row r="684" spans="1:7" x14ac:dyDescent="0.25">
      <c r="A684" s="130"/>
      <c r="B684" s="130"/>
      <c r="C684" s="140"/>
      <c r="D684" s="130"/>
      <c r="E684" s="130"/>
      <c r="F684" s="130"/>
      <c r="G684" s="130"/>
    </row>
    <row r="685" spans="1:7" x14ac:dyDescent="0.25">
      <c r="A685" s="130"/>
      <c r="B685" s="130"/>
      <c r="C685" s="140"/>
      <c r="D685" s="130"/>
      <c r="E685" s="130"/>
      <c r="F685" s="130"/>
      <c r="G685" s="130"/>
    </row>
    <row r="686" spans="1:7" x14ac:dyDescent="0.25">
      <c r="A686" s="130"/>
      <c r="B686" s="130"/>
      <c r="C686" s="140"/>
      <c r="D686" s="130"/>
      <c r="E686" s="130"/>
      <c r="F686" s="130"/>
      <c r="G686" s="130"/>
    </row>
    <row r="687" spans="1:7" x14ac:dyDescent="0.25">
      <c r="A687" s="130"/>
      <c r="B687" s="130"/>
      <c r="C687" s="140"/>
      <c r="D687" s="130"/>
      <c r="E687" s="130"/>
      <c r="F687" s="130"/>
      <c r="G687" s="130"/>
    </row>
    <row r="688" spans="1:7" x14ac:dyDescent="0.25">
      <c r="A688" s="130"/>
      <c r="B688" s="130"/>
      <c r="C688" s="140"/>
      <c r="D688" s="130"/>
      <c r="E688" s="130"/>
      <c r="F688" s="130"/>
      <c r="G688" s="130"/>
    </row>
    <row r="689" spans="1:7" x14ac:dyDescent="0.25">
      <c r="A689" s="130"/>
      <c r="B689" s="130"/>
      <c r="C689" s="140"/>
      <c r="D689" s="130"/>
      <c r="E689" s="130"/>
      <c r="F689" s="130"/>
      <c r="G689" s="130"/>
    </row>
    <row r="690" spans="1:7" x14ac:dyDescent="0.25">
      <c r="A690" s="130"/>
      <c r="B690" s="130"/>
      <c r="C690" s="140"/>
      <c r="D690" s="130"/>
      <c r="E690" s="130"/>
      <c r="F690" s="130"/>
      <c r="G690" s="130"/>
    </row>
    <row r="691" spans="1:7" x14ac:dyDescent="0.25">
      <c r="A691" s="130"/>
      <c r="B691" s="130"/>
      <c r="C691" s="140"/>
      <c r="D691" s="130"/>
      <c r="E691" s="130"/>
      <c r="F691" s="130"/>
      <c r="G691" s="130"/>
    </row>
    <row r="692" spans="1:7" x14ac:dyDescent="0.25">
      <c r="A692" s="130"/>
      <c r="B692" s="130"/>
      <c r="C692" s="140"/>
      <c r="D692" s="130"/>
      <c r="E692" s="130"/>
      <c r="F692" s="130"/>
      <c r="G692" s="130"/>
    </row>
    <row r="693" spans="1:7" x14ac:dyDescent="0.25">
      <c r="A693" s="130"/>
      <c r="B693" s="130"/>
      <c r="C693" s="140"/>
      <c r="D693" s="130"/>
      <c r="E693" s="130"/>
      <c r="F693" s="130"/>
      <c r="G693" s="130"/>
    </row>
    <row r="694" spans="1:7" x14ac:dyDescent="0.25">
      <c r="A694" s="130"/>
      <c r="B694" s="130"/>
      <c r="C694" s="140"/>
      <c r="D694" s="130"/>
      <c r="E694" s="130"/>
      <c r="F694" s="130"/>
      <c r="G694" s="130"/>
    </row>
    <row r="695" spans="1:7" x14ac:dyDescent="0.25">
      <c r="A695" s="130"/>
      <c r="B695" s="130"/>
      <c r="C695" s="140"/>
      <c r="D695" s="130"/>
      <c r="E695" s="130"/>
      <c r="F695" s="130"/>
      <c r="G695" s="130"/>
    </row>
    <row r="696" spans="1:7" x14ac:dyDescent="0.25">
      <c r="A696" s="130"/>
      <c r="B696" s="130"/>
      <c r="C696" s="140"/>
      <c r="D696" s="130"/>
      <c r="E696" s="130"/>
      <c r="F696" s="130"/>
      <c r="G696" s="130"/>
    </row>
    <row r="697" spans="1:7" x14ac:dyDescent="0.25">
      <c r="A697" s="130"/>
      <c r="B697" s="130"/>
      <c r="C697" s="140"/>
      <c r="D697" s="130"/>
      <c r="E697" s="130"/>
      <c r="F697" s="130"/>
      <c r="G697" s="130"/>
    </row>
    <row r="698" spans="1:7" x14ac:dyDescent="0.25">
      <c r="A698" s="130"/>
      <c r="B698" s="130"/>
      <c r="C698" s="140"/>
      <c r="D698" s="130"/>
      <c r="E698" s="130"/>
      <c r="F698" s="130"/>
      <c r="G698" s="130"/>
    </row>
    <row r="699" spans="1:7" x14ac:dyDescent="0.25">
      <c r="A699" s="130"/>
      <c r="B699" s="130"/>
      <c r="C699" s="140"/>
      <c r="D699" s="130"/>
      <c r="E699" s="130"/>
      <c r="F699" s="130"/>
      <c r="G699" s="130"/>
    </row>
    <row r="700" spans="1:7" x14ac:dyDescent="0.25">
      <c r="A700" s="130"/>
      <c r="B700" s="130"/>
      <c r="C700" s="140"/>
      <c r="D700" s="130"/>
      <c r="E700" s="130"/>
      <c r="F700" s="130"/>
      <c r="G700" s="130"/>
    </row>
    <row r="701" spans="1:7" x14ac:dyDescent="0.25">
      <c r="A701" s="130"/>
      <c r="B701" s="130"/>
      <c r="C701" s="140"/>
      <c r="D701" s="130"/>
      <c r="E701" s="130"/>
      <c r="F701" s="130"/>
      <c r="G701" s="130"/>
    </row>
    <row r="702" spans="1:7" x14ac:dyDescent="0.25">
      <c r="A702" s="130"/>
      <c r="B702" s="130"/>
      <c r="C702" s="140"/>
      <c r="D702" s="130"/>
      <c r="E702" s="130"/>
      <c r="F702" s="130"/>
      <c r="G702" s="130"/>
    </row>
    <row r="703" spans="1:7" x14ac:dyDescent="0.25">
      <c r="A703" s="130"/>
      <c r="B703" s="130"/>
      <c r="C703" s="140"/>
      <c r="D703" s="130"/>
      <c r="E703" s="130"/>
      <c r="F703" s="130"/>
      <c r="G703" s="130"/>
    </row>
    <row r="704" spans="1:7" x14ac:dyDescent="0.25">
      <c r="A704" s="130"/>
      <c r="B704" s="130"/>
      <c r="C704" s="140"/>
      <c r="D704" s="130"/>
      <c r="E704" s="130"/>
      <c r="F704" s="130"/>
      <c r="G704" s="130"/>
    </row>
    <row r="705" spans="1:7" x14ac:dyDescent="0.25">
      <c r="A705" s="130"/>
      <c r="B705" s="130"/>
      <c r="C705" s="140"/>
      <c r="D705" s="130"/>
      <c r="E705" s="130"/>
      <c r="F705" s="130"/>
      <c r="G705" s="130"/>
    </row>
    <row r="706" spans="1:7" x14ac:dyDescent="0.25">
      <c r="A706" s="130"/>
      <c r="B706" s="130"/>
      <c r="C706" s="140"/>
      <c r="D706" s="130"/>
      <c r="E706" s="130"/>
      <c r="F706" s="130"/>
      <c r="G706" s="130"/>
    </row>
    <row r="707" spans="1:7" x14ac:dyDescent="0.25">
      <c r="A707" s="130"/>
      <c r="B707" s="130"/>
      <c r="C707" s="140"/>
      <c r="D707" s="130"/>
      <c r="E707" s="130"/>
      <c r="F707" s="130"/>
      <c r="G707" s="130"/>
    </row>
    <row r="708" spans="1:7" x14ac:dyDescent="0.25">
      <c r="A708" s="130"/>
      <c r="B708" s="130"/>
      <c r="C708" s="140"/>
      <c r="D708" s="130"/>
      <c r="E708" s="130"/>
      <c r="F708" s="130"/>
      <c r="G708" s="130"/>
    </row>
    <row r="709" spans="1:7" x14ac:dyDescent="0.25">
      <c r="A709" s="130"/>
      <c r="B709" s="130"/>
      <c r="C709" s="140"/>
      <c r="D709" s="130"/>
      <c r="E709" s="130"/>
      <c r="F709" s="130"/>
      <c r="G709" s="130"/>
    </row>
    <row r="710" spans="1:7" x14ac:dyDescent="0.25">
      <c r="A710" s="130"/>
      <c r="B710" s="130"/>
      <c r="C710" s="140"/>
      <c r="D710" s="130"/>
      <c r="E710" s="130"/>
      <c r="F710" s="130"/>
      <c r="G710" s="130"/>
    </row>
    <row r="711" spans="1:7" x14ac:dyDescent="0.25">
      <c r="A711" s="130"/>
      <c r="B711" s="130"/>
      <c r="C711" s="140"/>
      <c r="D711" s="130"/>
      <c r="E711" s="130"/>
      <c r="F711" s="130"/>
      <c r="G711" s="130"/>
    </row>
    <row r="712" spans="1:7" x14ac:dyDescent="0.25">
      <c r="A712" s="130"/>
      <c r="B712" s="130"/>
      <c r="C712" s="140"/>
      <c r="D712" s="130"/>
      <c r="E712" s="130"/>
      <c r="F712" s="130"/>
      <c r="G712" s="130"/>
    </row>
    <row r="713" spans="1:7" x14ac:dyDescent="0.25">
      <c r="A713" s="130"/>
      <c r="B713" s="130"/>
      <c r="C713" s="140"/>
      <c r="D713" s="130"/>
      <c r="E713" s="130"/>
      <c r="F713" s="130"/>
      <c r="G713" s="130"/>
    </row>
    <row r="714" spans="1:7" x14ac:dyDescent="0.25">
      <c r="A714" s="130"/>
      <c r="B714" s="130"/>
      <c r="C714" s="140"/>
      <c r="D714" s="130"/>
      <c r="E714" s="130"/>
      <c r="F714" s="130"/>
      <c r="G714" s="130"/>
    </row>
    <row r="715" spans="1:7" x14ac:dyDescent="0.25">
      <c r="A715" s="130"/>
      <c r="B715" s="130"/>
      <c r="C715" s="140"/>
      <c r="D715" s="130"/>
      <c r="E715" s="130"/>
      <c r="F715" s="130"/>
      <c r="G715" s="130"/>
    </row>
    <row r="716" spans="1:7" x14ac:dyDescent="0.25">
      <c r="A716" s="130"/>
      <c r="B716" s="130"/>
      <c r="C716" s="140"/>
      <c r="D716" s="130"/>
      <c r="E716" s="130"/>
      <c r="F716" s="130"/>
      <c r="G716" s="130"/>
    </row>
    <row r="717" spans="1:7" x14ac:dyDescent="0.25">
      <c r="A717" s="130"/>
      <c r="B717" s="130"/>
      <c r="C717" s="140"/>
      <c r="D717" s="130"/>
      <c r="E717" s="130"/>
      <c r="F717" s="130"/>
      <c r="G717" s="130"/>
    </row>
    <row r="718" spans="1:7" x14ac:dyDescent="0.25">
      <c r="A718" s="130"/>
      <c r="B718" s="130"/>
      <c r="C718" s="140"/>
      <c r="D718" s="130"/>
      <c r="E718" s="130"/>
      <c r="F718" s="130"/>
      <c r="G718" s="130"/>
    </row>
    <row r="719" spans="1:7" x14ac:dyDescent="0.25">
      <c r="A719" s="130"/>
      <c r="B719" s="130"/>
      <c r="C719" s="140"/>
      <c r="D719" s="130"/>
      <c r="E719" s="130"/>
      <c r="F719" s="130"/>
      <c r="G719" s="130"/>
    </row>
    <row r="720" spans="1:7" x14ac:dyDescent="0.25">
      <c r="A720" s="130"/>
      <c r="B720" s="130"/>
      <c r="C720" s="140"/>
      <c r="D720" s="130"/>
      <c r="E720" s="130"/>
      <c r="F720" s="130"/>
      <c r="G720" s="130"/>
    </row>
    <row r="721" spans="1:7" x14ac:dyDescent="0.25">
      <c r="A721" s="130"/>
      <c r="B721" s="130"/>
      <c r="C721" s="140"/>
      <c r="D721" s="130"/>
      <c r="E721" s="130"/>
      <c r="F721" s="130"/>
      <c r="G721" s="130"/>
    </row>
    <row r="722" spans="1:7" x14ac:dyDescent="0.25">
      <c r="A722" s="130"/>
      <c r="B722" s="130"/>
      <c r="C722" s="140"/>
      <c r="D722" s="130"/>
      <c r="E722" s="130"/>
      <c r="F722" s="130"/>
      <c r="G722" s="130"/>
    </row>
    <row r="723" spans="1:7" x14ac:dyDescent="0.25">
      <c r="A723" s="130"/>
      <c r="B723" s="130"/>
      <c r="C723" s="140"/>
      <c r="D723" s="130"/>
      <c r="E723" s="130"/>
      <c r="F723" s="130"/>
      <c r="G723" s="130"/>
    </row>
    <row r="724" spans="1:7" x14ac:dyDescent="0.25">
      <c r="A724" s="130"/>
      <c r="B724" s="130"/>
      <c r="C724" s="140"/>
      <c r="D724" s="130"/>
      <c r="E724" s="130"/>
      <c r="F724" s="130"/>
      <c r="G724" s="130"/>
    </row>
    <row r="725" spans="1:7" x14ac:dyDescent="0.25">
      <c r="A725" s="130"/>
      <c r="B725" s="130"/>
      <c r="C725" s="140"/>
      <c r="D725" s="130"/>
      <c r="E725" s="130"/>
      <c r="F725" s="130"/>
      <c r="G725" s="130"/>
    </row>
    <row r="726" spans="1:7" x14ac:dyDescent="0.25">
      <c r="A726" s="130"/>
      <c r="B726" s="130"/>
      <c r="C726" s="140"/>
      <c r="D726" s="130"/>
      <c r="E726" s="130"/>
      <c r="F726" s="130"/>
      <c r="G726" s="130"/>
    </row>
    <row r="727" spans="1:7" x14ac:dyDescent="0.25">
      <c r="A727" s="130"/>
      <c r="B727" s="130"/>
      <c r="C727" s="140"/>
      <c r="D727" s="130"/>
      <c r="E727" s="130"/>
      <c r="F727" s="130"/>
      <c r="G727" s="130"/>
    </row>
    <row r="728" spans="1:7" x14ac:dyDescent="0.25">
      <c r="A728" s="130"/>
      <c r="B728" s="130"/>
      <c r="C728" s="140"/>
      <c r="D728" s="130"/>
      <c r="E728" s="130"/>
      <c r="F728" s="130"/>
      <c r="G728" s="130"/>
    </row>
    <row r="729" spans="1:7" x14ac:dyDescent="0.25">
      <c r="A729" s="130"/>
      <c r="B729" s="130"/>
      <c r="C729" s="140"/>
      <c r="D729" s="130"/>
      <c r="E729" s="130"/>
      <c r="F729" s="130"/>
      <c r="G729" s="130"/>
    </row>
    <row r="730" spans="1:7" x14ac:dyDescent="0.25">
      <c r="A730" s="130"/>
      <c r="B730" s="130"/>
      <c r="C730" s="140"/>
      <c r="D730" s="130"/>
      <c r="E730" s="130"/>
      <c r="F730" s="130"/>
      <c r="G730" s="130"/>
    </row>
    <row r="731" spans="1:7" x14ac:dyDescent="0.25">
      <c r="A731" s="130"/>
      <c r="B731" s="130"/>
      <c r="C731" s="140"/>
      <c r="D731" s="130"/>
      <c r="E731" s="130"/>
      <c r="F731" s="130"/>
      <c r="G731" s="130"/>
    </row>
    <row r="732" spans="1:7" x14ac:dyDescent="0.25">
      <c r="A732" s="130"/>
      <c r="B732" s="130"/>
      <c r="C732" s="140"/>
      <c r="D732" s="130"/>
      <c r="E732" s="130"/>
      <c r="F732" s="130"/>
      <c r="G732" s="130"/>
    </row>
    <row r="733" spans="1:7" x14ac:dyDescent="0.25">
      <c r="A733" s="130"/>
      <c r="B733" s="130"/>
      <c r="C733" s="140"/>
      <c r="D733" s="130"/>
      <c r="E733" s="130"/>
      <c r="F733" s="130"/>
      <c r="G733" s="130"/>
    </row>
    <row r="734" spans="1:7" x14ac:dyDescent="0.25">
      <c r="A734" s="130"/>
      <c r="B734" s="130"/>
      <c r="C734" s="140"/>
      <c r="D734" s="130"/>
      <c r="E734" s="130"/>
      <c r="F734" s="130"/>
      <c r="G734" s="130"/>
    </row>
    <row r="735" spans="1:7" x14ac:dyDescent="0.25">
      <c r="A735" s="130"/>
      <c r="B735" s="130"/>
      <c r="C735" s="140"/>
      <c r="D735" s="130"/>
      <c r="E735" s="130"/>
      <c r="F735" s="130"/>
      <c r="G735" s="130"/>
    </row>
    <row r="736" spans="1:7" x14ac:dyDescent="0.25">
      <c r="A736" s="130"/>
      <c r="B736" s="130"/>
      <c r="C736" s="140"/>
      <c r="D736" s="130"/>
      <c r="E736" s="130"/>
      <c r="F736" s="130"/>
      <c r="G736" s="130"/>
    </row>
    <row r="737" spans="1:7" x14ac:dyDescent="0.25">
      <c r="A737" s="130"/>
      <c r="B737" s="130"/>
      <c r="C737" s="140"/>
      <c r="D737" s="130"/>
      <c r="E737" s="130"/>
      <c r="F737" s="130"/>
      <c r="G737" s="130"/>
    </row>
    <row r="738" spans="1:7" x14ac:dyDescent="0.25">
      <c r="A738" s="130"/>
      <c r="B738" s="130"/>
      <c r="C738" s="140"/>
      <c r="D738" s="130"/>
      <c r="E738" s="130"/>
      <c r="F738" s="130"/>
      <c r="G738" s="130"/>
    </row>
    <row r="739" spans="1:7" x14ac:dyDescent="0.25">
      <c r="A739" s="130"/>
      <c r="B739" s="130"/>
      <c r="C739" s="140"/>
      <c r="D739" s="130"/>
      <c r="E739" s="130"/>
      <c r="F739" s="130"/>
      <c r="G739" s="130"/>
    </row>
    <row r="740" spans="1:7" x14ac:dyDescent="0.25">
      <c r="A740" s="130"/>
      <c r="B740" s="130"/>
      <c r="C740" s="140"/>
      <c r="D740" s="130"/>
      <c r="E740" s="130"/>
      <c r="F740" s="130"/>
      <c r="G740" s="130"/>
    </row>
    <row r="741" spans="1:7" x14ac:dyDescent="0.25">
      <c r="A741" s="130"/>
      <c r="B741" s="130"/>
      <c r="C741" s="140"/>
      <c r="D741" s="130"/>
      <c r="E741" s="130"/>
      <c r="F741" s="130"/>
      <c r="G741" s="130"/>
    </row>
    <row r="742" spans="1:7" x14ac:dyDescent="0.25">
      <c r="A742" s="130"/>
      <c r="B742" s="130"/>
      <c r="C742" s="140"/>
      <c r="D742" s="130"/>
      <c r="E742" s="130"/>
      <c r="F742" s="130"/>
      <c r="G742" s="130"/>
    </row>
    <row r="743" spans="1:7" x14ac:dyDescent="0.25">
      <c r="A743" s="130"/>
      <c r="B743" s="130"/>
      <c r="C743" s="140"/>
      <c r="D743" s="130"/>
      <c r="E743" s="130"/>
      <c r="F743" s="130"/>
      <c r="G743" s="130"/>
    </row>
    <row r="744" spans="1:7" x14ac:dyDescent="0.25">
      <c r="A744" s="130"/>
      <c r="B744" s="130"/>
      <c r="C744" s="140"/>
      <c r="D744" s="130"/>
      <c r="E744" s="130"/>
      <c r="F744" s="130"/>
      <c r="G744" s="130"/>
    </row>
    <row r="745" spans="1:7" x14ac:dyDescent="0.25">
      <c r="A745" s="130"/>
      <c r="B745" s="130"/>
      <c r="C745" s="140"/>
      <c r="D745" s="130"/>
      <c r="E745" s="130"/>
      <c r="F745" s="130"/>
      <c r="G745" s="130"/>
    </row>
    <row r="746" spans="1:7" x14ac:dyDescent="0.25">
      <c r="A746" s="130"/>
      <c r="B746" s="130"/>
      <c r="C746" s="140"/>
      <c r="D746" s="130"/>
      <c r="E746" s="130"/>
      <c r="F746" s="130"/>
      <c r="G746" s="130"/>
    </row>
    <row r="747" spans="1:7" x14ac:dyDescent="0.25">
      <c r="A747" s="130"/>
      <c r="B747" s="130"/>
      <c r="C747" s="140"/>
      <c r="D747" s="130"/>
      <c r="E747" s="130"/>
      <c r="F747" s="130"/>
      <c r="G747" s="130"/>
    </row>
    <row r="748" spans="1:7" x14ac:dyDescent="0.25">
      <c r="A748" s="130"/>
      <c r="B748" s="130"/>
      <c r="C748" s="140"/>
      <c r="D748" s="130"/>
      <c r="E748" s="130"/>
      <c r="F748" s="130"/>
      <c r="G748" s="130"/>
    </row>
    <row r="749" spans="1:7" x14ac:dyDescent="0.25">
      <c r="A749" s="130"/>
      <c r="B749" s="130"/>
      <c r="C749" s="140"/>
      <c r="D749" s="130"/>
      <c r="E749" s="130"/>
      <c r="F749" s="130"/>
      <c r="G749" s="130"/>
    </row>
    <row r="750" spans="1:7" x14ac:dyDescent="0.25">
      <c r="A750" s="130"/>
      <c r="B750" s="130"/>
      <c r="C750" s="140"/>
      <c r="D750" s="130"/>
      <c r="E750" s="130"/>
      <c r="F750" s="130"/>
      <c r="G750" s="130"/>
    </row>
    <row r="751" spans="1:7" x14ac:dyDescent="0.25">
      <c r="A751" s="130"/>
      <c r="B751" s="130"/>
      <c r="C751" s="140"/>
      <c r="D751" s="130"/>
      <c r="E751" s="130"/>
      <c r="F751" s="130"/>
      <c r="G751" s="130"/>
    </row>
    <row r="752" spans="1:7" x14ac:dyDescent="0.25">
      <c r="A752" s="130"/>
      <c r="B752" s="130"/>
      <c r="C752" s="140"/>
      <c r="D752" s="130"/>
      <c r="E752" s="130"/>
      <c r="F752" s="130"/>
      <c r="G752" s="130"/>
    </row>
    <row r="753" spans="1:7" x14ac:dyDescent="0.25">
      <c r="A753" s="130"/>
      <c r="B753" s="130"/>
      <c r="C753" s="140"/>
      <c r="D753" s="130"/>
      <c r="E753" s="130"/>
      <c r="F753" s="130"/>
      <c r="G753" s="130"/>
    </row>
    <row r="754" spans="1:7" x14ac:dyDescent="0.25">
      <c r="A754" s="130"/>
      <c r="B754" s="130"/>
      <c r="C754" s="140"/>
      <c r="D754" s="130"/>
      <c r="E754" s="130"/>
      <c r="F754" s="130"/>
      <c r="G754" s="130"/>
    </row>
    <row r="755" spans="1:7" x14ac:dyDescent="0.25">
      <c r="A755" s="130"/>
      <c r="B755" s="130"/>
      <c r="C755" s="140"/>
      <c r="D755" s="130"/>
      <c r="E755" s="130"/>
      <c r="F755" s="130"/>
      <c r="G755" s="130"/>
    </row>
    <row r="756" spans="1:7" x14ac:dyDescent="0.25">
      <c r="A756" s="130"/>
      <c r="B756" s="130"/>
      <c r="C756" s="140"/>
      <c r="D756" s="130"/>
      <c r="E756" s="130"/>
      <c r="F756" s="130"/>
      <c r="G756" s="130"/>
    </row>
    <row r="757" spans="1:7" x14ac:dyDescent="0.25">
      <c r="A757" s="130"/>
      <c r="B757" s="130"/>
      <c r="C757" s="140"/>
      <c r="D757" s="130"/>
      <c r="E757" s="130"/>
      <c r="F757" s="130"/>
      <c r="G757" s="130"/>
    </row>
    <row r="758" spans="1:7" x14ac:dyDescent="0.25">
      <c r="A758" s="130"/>
      <c r="B758" s="130"/>
      <c r="C758" s="140"/>
      <c r="D758" s="130"/>
      <c r="E758" s="130"/>
      <c r="F758" s="130"/>
      <c r="G758" s="130"/>
    </row>
    <row r="759" spans="1:7" x14ac:dyDescent="0.25">
      <c r="A759" s="130"/>
      <c r="B759" s="130"/>
      <c r="C759" s="140"/>
      <c r="D759" s="130"/>
      <c r="E759" s="130"/>
      <c r="F759" s="130"/>
      <c r="G759" s="130"/>
    </row>
    <row r="760" spans="1:7" x14ac:dyDescent="0.25">
      <c r="A760" s="130"/>
      <c r="B760" s="130"/>
      <c r="C760" s="140"/>
      <c r="D760" s="130"/>
      <c r="E760" s="130"/>
      <c r="F760" s="130"/>
      <c r="G760" s="130"/>
    </row>
    <row r="761" spans="1:7" x14ac:dyDescent="0.25">
      <c r="A761" s="130"/>
      <c r="B761" s="130"/>
      <c r="C761" s="140"/>
      <c r="D761" s="130"/>
      <c r="E761" s="130"/>
      <c r="F761" s="130"/>
      <c r="G761" s="130"/>
    </row>
    <row r="762" spans="1:7" x14ac:dyDescent="0.25">
      <c r="A762" s="130"/>
      <c r="B762" s="130"/>
      <c r="C762" s="140"/>
      <c r="D762" s="130"/>
      <c r="E762" s="130"/>
      <c r="F762" s="130"/>
      <c r="G762" s="130"/>
    </row>
    <row r="763" spans="1:7" x14ac:dyDescent="0.25">
      <c r="A763" s="130"/>
      <c r="B763" s="130"/>
      <c r="C763" s="140"/>
      <c r="D763" s="130"/>
      <c r="E763" s="130"/>
      <c r="F763" s="130"/>
      <c r="G763" s="130"/>
    </row>
    <row r="764" spans="1:7" x14ac:dyDescent="0.25">
      <c r="A764" s="130"/>
      <c r="B764" s="130"/>
      <c r="C764" s="140"/>
      <c r="D764" s="130"/>
      <c r="E764" s="130"/>
      <c r="F764" s="130"/>
      <c r="G764" s="130"/>
    </row>
    <row r="765" spans="1:7" x14ac:dyDescent="0.25">
      <c r="A765" s="130"/>
      <c r="B765" s="130"/>
      <c r="C765" s="140"/>
      <c r="D765" s="130"/>
      <c r="E765" s="130"/>
      <c r="F765" s="130"/>
      <c r="G765" s="130"/>
    </row>
    <row r="766" spans="1:7" x14ac:dyDescent="0.25">
      <c r="A766" s="130"/>
      <c r="B766" s="130"/>
      <c r="C766" s="140"/>
      <c r="D766" s="130"/>
      <c r="E766" s="130"/>
      <c r="F766" s="130"/>
      <c r="G766" s="130"/>
    </row>
    <row r="767" spans="1:7" x14ac:dyDescent="0.25">
      <c r="A767" s="130"/>
      <c r="B767" s="130"/>
      <c r="C767" s="140"/>
      <c r="D767" s="130"/>
      <c r="E767" s="130"/>
      <c r="F767" s="130"/>
      <c r="G767" s="130"/>
    </row>
    <row r="768" spans="1:7" x14ac:dyDescent="0.25">
      <c r="A768" s="130"/>
      <c r="B768" s="130"/>
      <c r="C768" s="140"/>
      <c r="D768" s="130"/>
      <c r="E768" s="130"/>
      <c r="F768" s="130"/>
      <c r="G768" s="130"/>
    </row>
    <row r="769" spans="1:7" x14ac:dyDescent="0.25">
      <c r="A769" s="130"/>
      <c r="B769" s="130"/>
      <c r="C769" s="140"/>
      <c r="D769" s="130"/>
      <c r="E769" s="130"/>
      <c r="F769" s="130"/>
      <c r="G769" s="130"/>
    </row>
    <row r="770" spans="1:7" x14ac:dyDescent="0.25">
      <c r="A770" s="130"/>
      <c r="B770" s="130"/>
      <c r="C770" s="140"/>
      <c r="D770" s="130"/>
      <c r="E770" s="130"/>
      <c r="F770" s="130"/>
      <c r="G770" s="130"/>
    </row>
    <row r="771" spans="1:7" x14ac:dyDescent="0.25">
      <c r="A771" s="130"/>
      <c r="B771" s="130"/>
      <c r="C771" s="140"/>
      <c r="D771" s="130"/>
      <c r="E771" s="130"/>
      <c r="F771" s="130"/>
      <c r="G771" s="130"/>
    </row>
    <row r="772" spans="1:7" x14ac:dyDescent="0.25">
      <c r="A772" s="130"/>
      <c r="B772" s="130"/>
      <c r="C772" s="140"/>
      <c r="D772" s="130"/>
      <c r="E772" s="130"/>
      <c r="F772" s="130"/>
      <c r="G772" s="130"/>
    </row>
    <row r="773" spans="1:7" x14ac:dyDescent="0.25">
      <c r="A773" s="130"/>
      <c r="B773" s="130"/>
      <c r="C773" s="140"/>
      <c r="D773" s="130"/>
      <c r="E773" s="130"/>
      <c r="F773" s="130"/>
      <c r="G773" s="130"/>
    </row>
    <row r="774" spans="1:7" x14ac:dyDescent="0.25">
      <c r="A774" s="130"/>
      <c r="B774" s="130"/>
      <c r="C774" s="140"/>
      <c r="D774" s="130"/>
      <c r="E774" s="130"/>
      <c r="F774" s="130"/>
      <c r="G774" s="130"/>
    </row>
    <row r="775" spans="1:7" x14ac:dyDescent="0.25">
      <c r="A775" s="130"/>
      <c r="B775" s="130"/>
      <c r="C775" s="140"/>
      <c r="D775" s="130"/>
      <c r="E775" s="130"/>
      <c r="F775" s="130"/>
      <c r="G775" s="130"/>
    </row>
    <row r="776" spans="1:7" x14ac:dyDescent="0.25">
      <c r="A776" s="130"/>
      <c r="B776" s="130"/>
      <c r="C776" s="140"/>
      <c r="D776" s="130"/>
      <c r="E776" s="130"/>
      <c r="F776" s="130"/>
      <c r="G776" s="130"/>
    </row>
    <row r="777" spans="1:7" x14ac:dyDescent="0.25">
      <c r="A777" s="130"/>
      <c r="B777" s="130"/>
      <c r="C777" s="140"/>
      <c r="D777" s="130"/>
      <c r="E777" s="130"/>
      <c r="F777" s="130"/>
      <c r="G777" s="130"/>
    </row>
    <row r="778" spans="1:7" x14ac:dyDescent="0.25">
      <c r="A778" s="130"/>
      <c r="B778" s="130"/>
      <c r="C778" s="140"/>
      <c r="D778" s="130"/>
      <c r="E778" s="130"/>
      <c r="F778" s="130"/>
      <c r="G778" s="130"/>
    </row>
    <row r="779" spans="1:7" x14ac:dyDescent="0.25">
      <c r="A779" s="130"/>
      <c r="B779" s="130"/>
      <c r="C779" s="140"/>
      <c r="D779" s="130"/>
      <c r="E779" s="130"/>
      <c r="F779" s="130"/>
      <c r="G779" s="130"/>
    </row>
    <row r="780" spans="1:7" x14ac:dyDescent="0.25">
      <c r="A780" s="130"/>
      <c r="B780" s="130"/>
      <c r="C780" s="140"/>
      <c r="D780" s="130"/>
      <c r="E780" s="130"/>
      <c r="F780" s="130"/>
      <c r="G780" s="130"/>
    </row>
    <row r="781" spans="1:7" x14ac:dyDescent="0.25">
      <c r="A781" s="130"/>
      <c r="B781" s="130"/>
      <c r="C781" s="140"/>
      <c r="D781" s="130"/>
      <c r="E781" s="130"/>
      <c r="F781" s="130"/>
      <c r="G781" s="130"/>
    </row>
    <row r="782" spans="1:7" x14ac:dyDescent="0.25">
      <c r="A782" s="130"/>
      <c r="B782" s="130"/>
      <c r="C782" s="140"/>
      <c r="D782" s="130"/>
      <c r="E782" s="130"/>
      <c r="F782" s="130"/>
      <c r="G782" s="130"/>
    </row>
    <row r="783" spans="1:7" x14ac:dyDescent="0.25">
      <c r="A783" s="130"/>
      <c r="B783" s="130"/>
      <c r="C783" s="140"/>
      <c r="D783" s="130"/>
      <c r="E783" s="130"/>
      <c r="F783" s="130"/>
      <c r="G783" s="130"/>
    </row>
    <row r="784" spans="1:7" x14ac:dyDescent="0.25">
      <c r="A784" s="130"/>
      <c r="B784" s="130"/>
      <c r="C784" s="140"/>
      <c r="D784" s="130"/>
      <c r="E784" s="130"/>
      <c r="F784" s="130"/>
      <c r="G784" s="130"/>
    </row>
    <row r="785" spans="1:7" x14ac:dyDescent="0.25">
      <c r="A785" s="130"/>
      <c r="B785" s="130"/>
      <c r="C785" s="140"/>
      <c r="D785" s="130"/>
      <c r="E785" s="130"/>
      <c r="F785" s="130"/>
      <c r="G785" s="130"/>
    </row>
    <row r="786" spans="1:7" x14ac:dyDescent="0.25">
      <c r="A786" s="130"/>
      <c r="B786" s="130"/>
      <c r="C786" s="140"/>
      <c r="D786" s="130"/>
      <c r="E786" s="130"/>
      <c r="F786" s="130"/>
      <c r="G786" s="130"/>
    </row>
    <row r="787" spans="1:7" x14ac:dyDescent="0.25">
      <c r="A787" s="130"/>
      <c r="B787" s="130"/>
      <c r="C787" s="140"/>
      <c r="D787" s="130"/>
      <c r="E787" s="130"/>
      <c r="F787" s="130"/>
      <c r="G787" s="130"/>
    </row>
    <row r="788" spans="1:7" x14ac:dyDescent="0.25">
      <c r="A788" s="130"/>
      <c r="B788" s="130"/>
      <c r="C788" s="140"/>
      <c r="D788" s="130"/>
      <c r="E788" s="130"/>
      <c r="F788" s="130"/>
      <c r="G788" s="130"/>
    </row>
    <row r="789" spans="1:7" x14ac:dyDescent="0.25">
      <c r="A789" s="130"/>
      <c r="B789" s="130"/>
      <c r="C789" s="140"/>
      <c r="D789" s="130"/>
      <c r="E789" s="130"/>
      <c r="F789" s="130"/>
      <c r="G789" s="130"/>
    </row>
    <row r="790" spans="1:7" x14ac:dyDescent="0.25">
      <c r="A790" s="130"/>
      <c r="B790" s="130"/>
      <c r="C790" s="140"/>
      <c r="D790" s="130"/>
      <c r="E790" s="130"/>
      <c r="F790" s="130"/>
      <c r="G790" s="130"/>
    </row>
    <row r="791" spans="1:7" x14ac:dyDescent="0.25">
      <c r="A791" s="130"/>
      <c r="B791" s="130"/>
      <c r="C791" s="140"/>
      <c r="D791" s="130"/>
      <c r="E791" s="130"/>
      <c r="F791" s="130"/>
      <c r="G791" s="130"/>
    </row>
    <row r="792" spans="1:7" x14ac:dyDescent="0.25">
      <c r="A792" s="130"/>
      <c r="B792" s="130"/>
      <c r="C792" s="140"/>
      <c r="D792" s="130"/>
      <c r="E792" s="130"/>
      <c r="F792" s="130"/>
      <c r="G792" s="130"/>
    </row>
    <row r="793" spans="1:7" x14ac:dyDescent="0.25">
      <c r="A793" s="130"/>
      <c r="B793" s="130"/>
      <c r="C793" s="140"/>
      <c r="D793" s="130"/>
      <c r="E793" s="130"/>
      <c r="F793" s="130"/>
      <c r="G793" s="130"/>
    </row>
    <row r="794" spans="1:7" x14ac:dyDescent="0.25">
      <c r="A794" s="130"/>
      <c r="B794" s="130"/>
      <c r="C794" s="140"/>
      <c r="D794" s="130"/>
      <c r="E794" s="130"/>
      <c r="F794" s="130"/>
      <c r="G794" s="130"/>
    </row>
    <row r="795" spans="1:7" x14ac:dyDescent="0.25">
      <c r="A795" s="130"/>
      <c r="B795" s="130"/>
      <c r="C795" s="140"/>
      <c r="D795" s="130"/>
      <c r="E795" s="130"/>
      <c r="F795" s="130"/>
      <c r="G795" s="130"/>
    </row>
    <row r="796" spans="1:7" x14ac:dyDescent="0.25">
      <c r="A796" s="130"/>
      <c r="B796" s="130"/>
      <c r="C796" s="140"/>
      <c r="D796" s="130"/>
      <c r="E796" s="130"/>
      <c r="F796" s="130"/>
      <c r="G796" s="130"/>
    </row>
    <row r="797" spans="1:7" x14ac:dyDescent="0.25">
      <c r="A797" s="130"/>
      <c r="B797" s="130"/>
      <c r="C797" s="140"/>
      <c r="D797" s="130"/>
      <c r="E797" s="130"/>
      <c r="F797" s="130"/>
      <c r="G797" s="130"/>
    </row>
    <row r="798" spans="1:7" x14ac:dyDescent="0.25">
      <c r="A798" s="130"/>
      <c r="B798" s="130"/>
      <c r="C798" s="140"/>
      <c r="D798" s="130"/>
      <c r="E798" s="130"/>
      <c r="F798" s="130"/>
      <c r="G798" s="130"/>
    </row>
    <row r="799" spans="1:7" x14ac:dyDescent="0.25">
      <c r="A799" s="130"/>
      <c r="B799" s="130"/>
      <c r="C799" s="140"/>
      <c r="D799" s="130"/>
      <c r="E799" s="130"/>
      <c r="F799" s="130"/>
      <c r="G799" s="130"/>
    </row>
    <row r="800" spans="1:7" x14ac:dyDescent="0.25">
      <c r="A800" s="130"/>
      <c r="B800" s="130"/>
      <c r="C800" s="140"/>
      <c r="D800" s="130"/>
      <c r="E800" s="130"/>
      <c r="F800" s="130"/>
      <c r="G800" s="130"/>
    </row>
    <row r="801" spans="1:7" x14ac:dyDescent="0.25">
      <c r="A801" s="130"/>
      <c r="B801" s="130"/>
      <c r="C801" s="140"/>
      <c r="D801" s="130"/>
      <c r="E801" s="130"/>
      <c r="F801" s="130"/>
      <c r="G801" s="130"/>
    </row>
    <row r="802" spans="1:7" x14ac:dyDescent="0.25">
      <c r="A802" s="130"/>
      <c r="B802" s="130"/>
      <c r="C802" s="140"/>
      <c r="D802" s="130"/>
      <c r="E802" s="130"/>
      <c r="F802" s="130"/>
      <c r="G802" s="130"/>
    </row>
    <row r="803" spans="1:7" x14ac:dyDescent="0.25">
      <c r="A803" s="130"/>
      <c r="B803" s="130"/>
      <c r="C803" s="140"/>
      <c r="D803" s="130"/>
      <c r="E803" s="130"/>
      <c r="F803" s="130"/>
      <c r="G803" s="130"/>
    </row>
    <row r="804" spans="1:7" x14ac:dyDescent="0.25">
      <c r="A804" s="130"/>
      <c r="B804" s="130"/>
      <c r="C804" s="140"/>
      <c r="D804" s="130"/>
      <c r="E804" s="130"/>
      <c r="F804" s="130"/>
      <c r="G804" s="130"/>
    </row>
    <row r="805" spans="1:7" x14ac:dyDescent="0.25">
      <c r="A805" s="130"/>
      <c r="B805" s="130"/>
      <c r="C805" s="140"/>
      <c r="D805" s="130"/>
      <c r="E805" s="130"/>
      <c r="F805" s="130"/>
      <c r="G805" s="130"/>
    </row>
    <row r="806" spans="1:7" x14ac:dyDescent="0.25">
      <c r="A806" s="130"/>
      <c r="B806" s="130"/>
      <c r="C806" s="140"/>
      <c r="D806" s="130"/>
      <c r="E806" s="130"/>
      <c r="F806" s="130"/>
      <c r="G806" s="130"/>
    </row>
    <row r="807" spans="1:7" x14ac:dyDescent="0.25">
      <c r="A807" s="130"/>
      <c r="B807" s="130"/>
      <c r="C807" s="140"/>
      <c r="D807" s="130"/>
      <c r="E807" s="130"/>
      <c r="F807" s="130"/>
      <c r="G807" s="130"/>
    </row>
    <row r="808" spans="1:7" x14ac:dyDescent="0.25">
      <c r="A808" s="130"/>
      <c r="B808" s="130"/>
      <c r="C808" s="140"/>
      <c r="D808" s="130"/>
      <c r="E808" s="130"/>
      <c r="F808" s="130"/>
      <c r="G808" s="130"/>
    </row>
    <row r="809" spans="1:7" x14ac:dyDescent="0.25">
      <c r="A809" s="130"/>
      <c r="B809" s="130"/>
      <c r="C809" s="140"/>
      <c r="D809" s="130"/>
      <c r="E809" s="130"/>
      <c r="F809" s="130"/>
      <c r="G809" s="130"/>
    </row>
    <row r="810" spans="1:7" x14ac:dyDescent="0.25">
      <c r="A810" s="130"/>
      <c r="B810" s="130"/>
      <c r="C810" s="140"/>
      <c r="D810" s="130"/>
      <c r="E810" s="130"/>
      <c r="F810" s="130"/>
      <c r="G810" s="130"/>
    </row>
    <row r="811" spans="1:7" x14ac:dyDescent="0.25">
      <c r="A811" s="130"/>
      <c r="B811" s="130"/>
      <c r="C811" s="140"/>
      <c r="D811" s="130"/>
      <c r="E811" s="130"/>
      <c r="F811" s="130"/>
      <c r="G811" s="130"/>
    </row>
    <row r="812" spans="1:7" x14ac:dyDescent="0.25">
      <c r="A812" s="130"/>
      <c r="B812" s="130"/>
      <c r="C812" s="140"/>
      <c r="D812" s="130"/>
      <c r="E812" s="130"/>
      <c r="F812" s="130"/>
      <c r="G812" s="130"/>
    </row>
    <row r="813" spans="1:7" x14ac:dyDescent="0.25">
      <c r="A813" s="130"/>
      <c r="B813" s="130"/>
      <c r="C813" s="140"/>
      <c r="D813" s="130"/>
      <c r="E813" s="130"/>
      <c r="F813" s="130"/>
      <c r="G813" s="130"/>
    </row>
    <row r="814" spans="1:7" x14ac:dyDescent="0.25">
      <c r="A814" s="130"/>
      <c r="B814" s="130"/>
      <c r="C814" s="140"/>
      <c r="D814" s="130"/>
      <c r="E814" s="130"/>
      <c r="F814" s="130"/>
      <c r="G814" s="130"/>
    </row>
    <row r="815" spans="1:7" x14ac:dyDescent="0.25">
      <c r="A815" s="130"/>
      <c r="B815" s="130"/>
      <c r="C815" s="140"/>
      <c r="D815" s="130"/>
      <c r="E815" s="130"/>
      <c r="F815" s="130"/>
      <c r="G815" s="130"/>
    </row>
    <row r="816" spans="1:7" x14ac:dyDescent="0.25">
      <c r="A816" s="130"/>
      <c r="B816" s="130"/>
      <c r="C816" s="140"/>
      <c r="D816" s="130"/>
      <c r="E816" s="130"/>
      <c r="F816" s="130"/>
      <c r="G816" s="130"/>
    </row>
    <row r="817" spans="1:7" x14ac:dyDescent="0.25">
      <c r="A817" s="130"/>
      <c r="B817" s="130"/>
      <c r="C817" s="140"/>
      <c r="D817" s="130"/>
      <c r="E817" s="130"/>
      <c r="F817" s="130"/>
      <c r="G817" s="130"/>
    </row>
    <row r="818" spans="1:7" x14ac:dyDescent="0.25">
      <c r="A818" s="130"/>
      <c r="B818" s="130"/>
      <c r="C818" s="140"/>
      <c r="D818" s="130"/>
      <c r="E818" s="130"/>
      <c r="F818" s="130"/>
      <c r="G818" s="130"/>
    </row>
    <row r="819" spans="1:7" x14ac:dyDescent="0.25">
      <c r="A819" s="130"/>
      <c r="B819" s="130"/>
      <c r="C819" s="140"/>
      <c r="D819" s="130"/>
      <c r="E819" s="130"/>
      <c r="F819" s="130"/>
      <c r="G819" s="130"/>
    </row>
    <row r="820" spans="1:7" x14ac:dyDescent="0.25">
      <c r="A820" s="130"/>
      <c r="B820" s="130"/>
      <c r="C820" s="140"/>
      <c r="D820" s="130"/>
      <c r="E820" s="130"/>
      <c r="F820" s="130"/>
      <c r="G820" s="130"/>
    </row>
    <row r="821" spans="1:7" x14ac:dyDescent="0.25">
      <c r="A821" s="130"/>
      <c r="B821" s="130"/>
      <c r="C821" s="140"/>
      <c r="D821" s="130"/>
      <c r="E821" s="130"/>
      <c r="F821" s="130"/>
      <c r="G821" s="130"/>
    </row>
    <row r="822" spans="1:7" x14ac:dyDescent="0.25">
      <c r="A822" s="130"/>
      <c r="B822" s="130"/>
      <c r="C822" s="140"/>
      <c r="D822" s="130"/>
      <c r="E822" s="130"/>
      <c r="F822" s="130"/>
      <c r="G822" s="130"/>
    </row>
    <row r="823" spans="1:7" x14ac:dyDescent="0.25">
      <c r="A823" s="130"/>
      <c r="B823" s="130"/>
      <c r="C823" s="140"/>
      <c r="D823" s="130"/>
      <c r="E823" s="130"/>
      <c r="F823" s="130"/>
      <c r="G823" s="130"/>
    </row>
    <row r="824" spans="1:7" x14ac:dyDescent="0.25">
      <c r="A824" s="130"/>
      <c r="B824" s="130"/>
      <c r="C824" s="140"/>
      <c r="D824" s="130"/>
      <c r="E824" s="130"/>
      <c r="F824" s="130"/>
      <c r="G824" s="130"/>
    </row>
    <row r="825" spans="1:7" x14ac:dyDescent="0.25">
      <c r="A825" s="130"/>
      <c r="B825" s="130"/>
      <c r="C825" s="140"/>
      <c r="D825" s="130"/>
      <c r="E825" s="130"/>
      <c r="F825" s="130"/>
      <c r="G825" s="130"/>
    </row>
    <row r="826" spans="1:7" x14ac:dyDescent="0.25">
      <c r="A826" s="130"/>
      <c r="B826" s="130"/>
      <c r="C826" s="140"/>
      <c r="D826" s="130"/>
      <c r="E826" s="130"/>
      <c r="F826" s="130"/>
      <c r="G826" s="130"/>
    </row>
    <row r="827" spans="1:7" x14ac:dyDescent="0.25">
      <c r="A827" s="130"/>
      <c r="B827" s="130"/>
      <c r="C827" s="140"/>
      <c r="D827" s="130"/>
      <c r="E827" s="130"/>
      <c r="F827" s="130"/>
      <c r="G827" s="130"/>
    </row>
    <row r="828" spans="1:7" x14ac:dyDescent="0.25">
      <c r="A828" s="130"/>
      <c r="B828" s="130"/>
      <c r="C828" s="140"/>
      <c r="D828" s="130"/>
      <c r="E828" s="130"/>
      <c r="F828" s="130"/>
      <c r="G828" s="130"/>
    </row>
    <row r="829" spans="1:7" x14ac:dyDescent="0.25">
      <c r="A829" s="130"/>
      <c r="B829" s="130"/>
      <c r="C829" s="140"/>
      <c r="D829" s="130"/>
      <c r="E829" s="130"/>
      <c r="F829" s="130"/>
      <c r="G829" s="130"/>
    </row>
    <row r="830" spans="1:7" x14ac:dyDescent="0.25">
      <c r="A830" s="130"/>
      <c r="B830" s="130"/>
      <c r="C830" s="140"/>
      <c r="D830" s="130"/>
      <c r="E830" s="130"/>
      <c r="F830" s="130"/>
      <c r="G830" s="130"/>
    </row>
    <row r="831" spans="1:7" x14ac:dyDescent="0.25">
      <c r="A831" s="130"/>
      <c r="B831" s="130"/>
      <c r="C831" s="140"/>
      <c r="D831" s="130"/>
      <c r="E831" s="130"/>
      <c r="F831" s="130"/>
      <c r="G831" s="130"/>
    </row>
    <row r="832" spans="1:7" x14ac:dyDescent="0.25">
      <c r="A832" s="130"/>
      <c r="B832" s="130"/>
      <c r="C832" s="140"/>
      <c r="D832" s="130"/>
      <c r="E832" s="130"/>
      <c r="F832" s="130"/>
      <c r="G832" s="130"/>
    </row>
    <row r="833" spans="1:7" x14ac:dyDescent="0.25">
      <c r="A833" s="130"/>
      <c r="B833" s="130"/>
      <c r="C833" s="140"/>
      <c r="D833" s="130"/>
      <c r="E833" s="130"/>
      <c r="F833" s="130"/>
      <c r="G833" s="130"/>
    </row>
    <row r="834" spans="1:7" x14ac:dyDescent="0.25">
      <c r="A834" s="130"/>
      <c r="B834" s="130"/>
      <c r="C834" s="140"/>
      <c r="D834" s="130"/>
      <c r="E834" s="130"/>
      <c r="F834" s="130"/>
      <c r="G834" s="130"/>
    </row>
    <row r="835" spans="1:7" x14ac:dyDescent="0.25">
      <c r="A835" s="130"/>
      <c r="B835" s="130"/>
      <c r="C835" s="140"/>
      <c r="D835" s="130"/>
      <c r="E835" s="130"/>
      <c r="F835" s="130"/>
      <c r="G835" s="130"/>
    </row>
    <row r="836" spans="1:7" x14ac:dyDescent="0.25">
      <c r="A836" s="130"/>
      <c r="B836" s="130"/>
      <c r="C836" s="140"/>
      <c r="D836" s="130"/>
      <c r="E836" s="130"/>
      <c r="F836" s="130"/>
      <c r="G836" s="130"/>
    </row>
    <row r="837" spans="1:7" x14ac:dyDescent="0.25">
      <c r="A837" s="130"/>
      <c r="B837" s="130"/>
      <c r="C837" s="140"/>
      <c r="D837" s="130"/>
      <c r="E837" s="130"/>
      <c r="F837" s="130"/>
      <c r="G837" s="130"/>
    </row>
    <row r="838" spans="1:7" x14ac:dyDescent="0.25">
      <c r="A838" s="130"/>
      <c r="B838" s="130"/>
      <c r="C838" s="140"/>
      <c r="D838" s="130"/>
      <c r="E838" s="130"/>
      <c r="F838" s="130"/>
      <c r="G838" s="130"/>
    </row>
    <row r="839" spans="1:7" x14ac:dyDescent="0.25">
      <c r="A839" s="130"/>
      <c r="B839" s="130"/>
      <c r="C839" s="140"/>
      <c r="D839" s="130"/>
      <c r="E839" s="130"/>
      <c r="F839" s="130"/>
      <c r="G839" s="130"/>
    </row>
    <row r="840" spans="1:7" x14ac:dyDescent="0.25">
      <c r="A840" s="130"/>
      <c r="B840" s="130"/>
      <c r="C840" s="140"/>
      <c r="D840" s="130"/>
      <c r="E840" s="130"/>
      <c r="F840" s="130"/>
      <c r="G840" s="130"/>
    </row>
    <row r="841" spans="1:7" x14ac:dyDescent="0.25">
      <c r="A841" s="130"/>
      <c r="B841" s="130"/>
      <c r="C841" s="140"/>
      <c r="D841" s="130"/>
      <c r="E841" s="130"/>
      <c r="F841" s="130"/>
      <c r="G841" s="130"/>
    </row>
    <row r="842" spans="1:7" x14ac:dyDescent="0.25">
      <c r="A842" s="130"/>
      <c r="B842" s="130"/>
      <c r="C842" s="140"/>
      <c r="D842" s="130"/>
      <c r="E842" s="130"/>
      <c r="F842" s="130"/>
      <c r="G842" s="130"/>
    </row>
    <row r="843" spans="1:7" x14ac:dyDescent="0.25">
      <c r="A843" s="130"/>
      <c r="B843" s="130"/>
      <c r="C843" s="140"/>
      <c r="D843" s="130"/>
      <c r="E843" s="130"/>
      <c r="F843" s="130"/>
      <c r="G843" s="130"/>
    </row>
    <row r="844" spans="1:7" x14ac:dyDescent="0.25">
      <c r="A844" s="130"/>
      <c r="B844" s="130"/>
      <c r="C844" s="140"/>
      <c r="D844" s="130"/>
      <c r="E844" s="130"/>
      <c r="F844" s="130"/>
      <c r="G844" s="130"/>
    </row>
    <row r="845" spans="1:7" x14ac:dyDescent="0.25">
      <c r="A845" s="130"/>
      <c r="B845" s="130"/>
      <c r="C845" s="140"/>
      <c r="D845" s="130"/>
      <c r="E845" s="130"/>
      <c r="F845" s="130"/>
      <c r="G845" s="130"/>
    </row>
    <row r="846" spans="1:7" x14ac:dyDescent="0.25">
      <c r="A846" s="130"/>
      <c r="B846" s="130"/>
      <c r="C846" s="140"/>
      <c r="D846" s="130"/>
      <c r="E846" s="130"/>
      <c r="F846" s="130"/>
      <c r="G846" s="130"/>
    </row>
    <row r="847" spans="1:7" x14ac:dyDescent="0.25">
      <c r="A847" s="130"/>
      <c r="B847" s="130"/>
      <c r="C847" s="140"/>
      <c r="D847" s="130"/>
      <c r="E847" s="130"/>
      <c r="F847" s="130"/>
      <c r="G847" s="130"/>
    </row>
    <row r="848" spans="1:7" x14ac:dyDescent="0.25">
      <c r="A848" s="130"/>
      <c r="B848" s="130"/>
      <c r="C848" s="140"/>
      <c r="D848" s="130"/>
      <c r="E848" s="130"/>
      <c r="F848" s="130"/>
      <c r="G848" s="130"/>
    </row>
    <row r="849" spans="1:7" x14ac:dyDescent="0.25">
      <c r="A849" s="130"/>
      <c r="B849" s="130"/>
      <c r="C849" s="140"/>
      <c r="D849" s="130"/>
      <c r="E849" s="130"/>
      <c r="F849" s="130"/>
      <c r="G849" s="130"/>
    </row>
    <row r="850" spans="1:7" x14ac:dyDescent="0.25">
      <c r="A850" s="130"/>
      <c r="B850" s="130"/>
      <c r="C850" s="140"/>
      <c r="D850" s="130"/>
      <c r="E850" s="130"/>
      <c r="F850" s="130"/>
      <c r="G850" s="130"/>
    </row>
    <row r="851" spans="1:7" x14ac:dyDescent="0.25">
      <c r="A851" s="130"/>
      <c r="B851" s="130"/>
      <c r="C851" s="140"/>
      <c r="D851" s="130"/>
      <c r="E851" s="130"/>
      <c r="F851" s="130"/>
      <c r="G851" s="130"/>
    </row>
    <row r="852" spans="1:7" x14ac:dyDescent="0.25">
      <c r="A852" s="130"/>
      <c r="B852" s="130"/>
      <c r="C852" s="140"/>
      <c r="D852" s="130"/>
      <c r="E852" s="130"/>
      <c r="F852" s="130"/>
      <c r="G852" s="130"/>
    </row>
    <row r="853" spans="1:7" x14ac:dyDescent="0.25">
      <c r="A853" s="130"/>
      <c r="B853" s="130"/>
      <c r="C853" s="140"/>
      <c r="D853" s="130"/>
      <c r="E853" s="130"/>
      <c r="F853" s="130"/>
      <c r="G853" s="130"/>
    </row>
    <row r="854" spans="1:7" x14ac:dyDescent="0.25">
      <c r="A854" s="130"/>
      <c r="B854" s="130"/>
      <c r="C854" s="140"/>
      <c r="D854" s="130"/>
      <c r="E854" s="130"/>
      <c r="F854" s="130"/>
      <c r="G854" s="130"/>
    </row>
    <row r="855" spans="1:7" x14ac:dyDescent="0.25">
      <c r="A855" s="130"/>
      <c r="B855" s="130"/>
      <c r="C855" s="140"/>
      <c r="D855" s="130"/>
      <c r="E855" s="130"/>
      <c r="F855" s="130"/>
      <c r="G855" s="130"/>
    </row>
    <row r="856" spans="1:7" x14ac:dyDescent="0.25">
      <c r="A856" s="130"/>
      <c r="B856" s="130"/>
      <c r="C856" s="140"/>
      <c r="D856" s="130"/>
      <c r="E856" s="130"/>
      <c r="F856" s="130"/>
      <c r="G856" s="130"/>
    </row>
    <row r="857" spans="1:7" x14ac:dyDescent="0.25">
      <c r="A857" s="130"/>
      <c r="B857" s="130"/>
      <c r="C857" s="140"/>
      <c r="D857" s="130"/>
      <c r="E857" s="130"/>
      <c r="F857" s="130"/>
      <c r="G857" s="130"/>
    </row>
    <row r="858" spans="1:7" x14ac:dyDescent="0.25">
      <c r="A858" s="130"/>
      <c r="B858" s="130"/>
      <c r="C858" s="140"/>
      <c r="D858" s="130"/>
      <c r="E858" s="130"/>
      <c r="F858" s="130"/>
      <c r="G858" s="130"/>
    </row>
    <row r="859" spans="1:7" x14ac:dyDescent="0.25">
      <c r="A859" s="130"/>
      <c r="B859" s="130"/>
      <c r="C859" s="140"/>
      <c r="D859" s="130"/>
      <c r="E859" s="130"/>
      <c r="F859" s="130"/>
      <c r="G859" s="130"/>
    </row>
    <row r="860" spans="1:7" x14ac:dyDescent="0.25">
      <c r="A860" s="130"/>
      <c r="B860" s="130"/>
      <c r="C860" s="140"/>
      <c r="D860" s="130"/>
      <c r="E860" s="130"/>
      <c r="F860" s="130"/>
      <c r="G860" s="130"/>
    </row>
    <row r="861" spans="1:7" x14ac:dyDescent="0.25">
      <c r="A861" s="130"/>
      <c r="B861" s="130"/>
      <c r="C861" s="140"/>
      <c r="D861" s="130"/>
      <c r="E861" s="130"/>
      <c r="F861" s="130"/>
      <c r="G861" s="130"/>
    </row>
    <row r="862" spans="1:7" x14ac:dyDescent="0.25">
      <c r="A862" s="130"/>
      <c r="B862" s="130"/>
      <c r="C862" s="140"/>
      <c r="D862" s="130"/>
      <c r="E862" s="130"/>
      <c r="F862" s="130"/>
      <c r="G862" s="130"/>
    </row>
    <row r="863" spans="1:7" x14ac:dyDescent="0.25">
      <c r="A863" s="130"/>
      <c r="B863" s="130"/>
      <c r="C863" s="140"/>
      <c r="D863" s="130"/>
      <c r="E863" s="130"/>
      <c r="F863" s="130"/>
      <c r="G863" s="130"/>
    </row>
    <row r="864" spans="1:7" x14ac:dyDescent="0.25">
      <c r="A864" s="130"/>
      <c r="B864" s="130"/>
      <c r="C864" s="140"/>
      <c r="D864" s="130"/>
      <c r="E864" s="130"/>
      <c r="F864" s="130"/>
      <c r="G864" s="130"/>
    </row>
    <row r="865" spans="1:7" x14ac:dyDescent="0.25">
      <c r="A865" s="130"/>
      <c r="B865" s="130"/>
      <c r="C865" s="140"/>
      <c r="D865" s="130"/>
      <c r="E865" s="130"/>
      <c r="F865" s="130"/>
      <c r="G865" s="130"/>
    </row>
    <row r="866" spans="1:7" x14ac:dyDescent="0.25">
      <c r="A866" s="130"/>
      <c r="B866" s="130"/>
      <c r="C866" s="140"/>
      <c r="D866" s="130"/>
      <c r="E866" s="130"/>
      <c r="F866" s="130"/>
      <c r="G866" s="130"/>
    </row>
    <row r="867" spans="1:7" x14ac:dyDescent="0.25">
      <c r="A867" s="130"/>
      <c r="B867" s="130"/>
      <c r="C867" s="140"/>
      <c r="D867" s="130"/>
      <c r="E867" s="130"/>
      <c r="F867" s="130"/>
      <c r="G867" s="130"/>
    </row>
    <row r="868" spans="1:7" x14ac:dyDescent="0.25">
      <c r="A868" s="130"/>
      <c r="B868" s="130"/>
      <c r="C868" s="140"/>
      <c r="D868" s="130"/>
      <c r="E868" s="130"/>
      <c r="F868" s="130"/>
      <c r="G868" s="130"/>
    </row>
    <row r="869" spans="1:7" x14ac:dyDescent="0.25">
      <c r="A869" s="130"/>
      <c r="B869" s="130"/>
      <c r="C869" s="140"/>
      <c r="D869" s="130"/>
      <c r="E869" s="130"/>
      <c r="F869" s="130"/>
      <c r="G869" s="130"/>
    </row>
    <row r="870" spans="1:7" x14ac:dyDescent="0.25">
      <c r="A870" s="130"/>
      <c r="B870" s="130"/>
      <c r="C870" s="140"/>
      <c r="D870" s="130"/>
      <c r="E870" s="130"/>
      <c r="F870" s="130"/>
      <c r="G870" s="130"/>
    </row>
    <row r="871" spans="1:7" x14ac:dyDescent="0.25">
      <c r="A871" s="130"/>
      <c r="B871" s="130"/>
      <c r="C871" s="140"/>
      <c r="D871" s="130"/>
      <c r="E871" s="130"/>
      <c r="F871" s="130"/>
      <c r="G871" s="130"/>
    </row>
    <row r="872" spans="1:7" x14ac:dyDescent="0.25">
      <c r="A872" s="130"/>
      <c r="B872" s="130"/>
      <c r="C872" s="140"/>
      <c r="D872" s="130"/>
      <c r="E872" s="130"/>
      <c r="F872" s="130"/>
      <c r="G872" s="130"/>
    </row>
    <row r="873" spans="1:7" x14ac:dyDescent="0.25">
      <c r="A873" s="130"/>
      <c r="B873" s="130"/>
      <c r="C873" s="140"/>
      <c r="D873" s="130"/>
      <c r="E873" s="130"/>
      <c r="F873" s="130"/>
      <c r="G873" s="130"/>
    </row>
    <row r="874" spans="1:7" x14ac:dyDescent="0.25">
      <c r="A874" s="130"/>
      <c r="B874" s="130"/>
      <c r="C874" s="140"/>
      <c r="D874" s="130"/>
      <c r="E874" s="130"/>
      <c r="F874" s="130"/>
      <c r="G874" s="130"/>
    </row>
    <row r="875" spans="1:7" x14ac:dyDescent="0.25">
      <c r="A875" s="130"/>
      <c r="B875" s="130"/>
      <c r="C875" s="140"/>
      <c r="D875" s="130"/>
      <c r="E875" s="130"/>
      <c r="F875" s="130"/>
      <c r="G875" s="130"/>
    </row>
    <row r="876" spans="1:7" x14ac:dyDescent="0.25">
      <c r="A876" s="130"/>
      <c r="B876" s="130"/>
      <c r="C876" s="140"/>
      <c r="D876" s="130"/>
      <c r="E876" s="130"/>
      <c r="F876" s="130"/>
      <c r="G876" s="130"/>
    </row>
    <row r="877" spans="1:7" x14ac:dyDescent="0.25">
      <c r="A877" s="130"/>
      <c r="B877" s="130"/>
      <c r="C877" s="140"/>
      <c r="D877" s="130"/>
      <c r="E877" s="130"/>
      <c r="F877" s="130"/>
      <c r="G877" s="130"/>
    </row>
    <row r="878" spans="1:7" x14ac:dyDescent="0.25">
      <c r="A878" s="130"/>
      <c r="B878" s="130"/>
      <c r="C878" s="140"/>
      <c r="D878" s="130"/>
      <c r="E878" s="130"/>
      <c r="F878" s="130"/>
      <c r="G878" s="130"/>
    </row>
    <row r="879" spans="1:7" x14ac:dyDescent="0.25">
      <c r="A879" s="130"/>
      <c r="B879" s="130"/>
      <c r="C879" s="140"/>
      <c r="D879" s="130"/>
      <c r="E879" s="130"/>
      <c r="F879" s="130"/>
      <c r="G879" s="130"/>
    </row>
    <row r="880" spans="1:7" x14ac:dyDescent="0.25">
      <c r="A880" s="130"/>
      <c r="B880" s="130"/>
      <c r="C880" s="140"/>
      <c r="D880" s="130"/>
      <c r="E880" s="130"/>
      <c r="F880" s="130"/>
      <c r="G880" s="130"/>
    </row>
    <row r="881" spans="1:7" x14ac:dyDescent="0.25">
      <c r="A881" s="130"/>
      <c r="B881" s="130"/>
      <c r="C881" s="140"/>
      <c r="D881" s="130"/>
      <c r="E881" s="130"/>
      <c r="F881" s="130"/>
      <c r="G881" s="130"/>
    </row>
    <row r="882" spans="1:7" x14ac:dyDescent="0.25">
      <c r="A882" s="130"/>
      <c r="B882" s="130"/>
      <c r="C882" s="140"/>
      <c r="D882" s="130"/>
      <c r="E882" s="130"/>
      <c r="F882" s="130"/>
      <c r="G882" s="130"/>
    </row>
    <row r="883" spans="1:7" x14ac:dyDescent="0.25">
      <c r="A883" s="130"/>
      <c r="B883" s="130"/>
      <c r="C883" s="140"/>
      <c r="D883" s="130"/>
      <c r="E883" s="130"/>
      <c r="F883" s="130"/>
      <c r="G883" s="130"/>
    </row>
    <row r="884" spans="1:7" x14ac:dyDescent="0.25">
      <c r="A884" s="130"/>
      <c r="B884" s="130"/>
      <c r="C884" s="140"/>
      <c r="D884" s="130"/>
      <c r="E884" s="130"/>
      <c r="F884" s="130"/>
      <c r="G884" s="130"/>
    </row>
    <row r="885" spans="1:7" x14ac:dyDescent="0.25">
      <c r="A885" s="130"/>
      <c r="B885" s="130"/>
      <c r="C885" s="140"/>
      <c r="D885" s="130"/>
      <c r="E885" s="130"/>
      <c r="F885" s="130"/>
      <c r="G885" s="130"/>
    </row>
    <row r="886" spans="1:7" x14ac:dyDescent="0.25">
      <c r="A886" s="130"/>
      <c r="B886" s="130"/>
      <c r="C886" s="140"/>
      <c r="D886" s="130"/>
      <c r="E886" s="130"/>
      <c r="F886" s="130"/>
      <c r="G886" s="130"/>
    </row>
    <row r="887" spans="1:7" x14ac:dyDescent="0.25">
      <c r="A887" s="130"/>
      <c r="B887" s="130"/>
      <c r="C887" s="140"/>
      <c r="D887" s="130"/>
      <c r="E887" s="130"/>
      <c r="F887" s="130"/>
      <c r="G887" s="130"/>
    </row>
    <row r="888" spans="1:7" x14ac:dyDescent="0.25">
      <c r="A888" s="130"/>
      <c r="B888" s="130"/>
      <c r="C888" s="140"/>
      <c r="D888" s="130"/>
      <c r="E888" s="130"/>
      <c r="F888" s="130"/>
      <c r="G888" s="130"/>
    </row>
    <row r="889" spans="1:7" x14ac:dyDescent="0.25">
      <c r="A889" s="130"/>
      <c r="B889" s="130"/>
      <c r="C889" s="140"/>
      <c r="D889" s="130"/>
      <c r="E889" s="130"/>
      <c r="F889" s="130"/>
      <c r="G889" s="130"/>
    </row>
    <row r="890" spans="1:7" x14ac:dyDescent="0.25">
      <c r="A890" s="130"/>
      <c r="B890" s="130"/>
      <c r="C890" s="140"/>
      <c r="D890" s="130"/>
      <c r="E890" s="130"/>
      <c r="F890" s="130"/>
      <c r="G890" s="130"/>
    </row>
    <row r="891" spans="1:7" x14ac:dyDescent="0.25">
      <c r="A891" s="130"/>
      <c r="B891" s="130"/>
      <c r="C891" s="140"/>
      <c r="D891" s="130"/>
      <c r="E891" s="130"/>
      <c r="F891" s="130"/>
      <c r="G891" s="130"/>
    </row>
    <row r="892" spans="1:7" x14ac:dyDescent="0.25">
      <c r="A892" s="130"/>
      <c r="B892" s="130"/>
      <c r="C892" s="140"/>
      <c r="D892" s="130"/>
      <c r="E892" s="130"/>
      <c r="F892" s="130"/>
      <c r="G892" s="130"/>
    </row>
    <row r="893" spans="1:7" x14ac:dyDescent="0.25">
      <c r="A893" s="130"/>
      <c r="B893" s="130"/>
      <c r="C893" s="140"/>
      <c r="D893" s="130"/>
      <c r="E893" s="130"/>
      <c r="F893" s="130"/>
      <c r="G893" s="130"/>
    </row>
    <row r="894" spans="1:7" x14ac:dyDescent="0.25">
      <c r="A894" s="130"/>
      <c r="B894" s="130"/>
      <c r="C894" s="140"/>
      <c r="D894" s="130"/>
      <c r="E894" s="130"/>
      <c r="F894" s="130"/>
      <c r="G894" s="130"/>
    </row>
    <row r="895" spans="1:7" x14ac:dyDescent="0.25">
      <c r="A895" s="130"/>
      <c r="B895" s="130"/>
      <c r="C895" s="140"/>
      <c r="D895" s="130"/>
      <c r="E895" s="130"/>
      <c r="F895" s="130"/>
      <c r="G895" s="130"/>
    </row>
    <row r="896" spans="1:7" x14ac:dyDescent="0.25">
      <c r="A896" s="130"/>
      <c r="B896" s="130"/>
      <c r="C896" s="140"/>
      <c r="D896" s="130"/>
      <c r="E896" s="130"/>
      <c r="F896" s="130"/>
      <c r="G896" s="130"/>
    </row>
    <row r="897" spans="1:7" x14ac:dyDescent="0.25">
      <c r="A897" s="130"/>
      <c r="B897" s="130"/>
      <c r="C897" s="140"/>
      <c r="D897" s="130"/>
      <c r="E897" s="130"/>
      <c r="F897" s="130"/>
      <c r="G897" s="130"/>
    </row>
    <row r="898" spans="1:7" x14ac:dyDescent="0.25">
      <c r="A898" s="130"/>
      <c r="B898" s="130"/>
      <c r="C898" s="140"/>
      <c r="D898" s="130"/>
      <c r="E898" s="130"/>
      <c r="F898" s="130"/>
      <c r="G898" s="130"/>
    </row>
    <row r="899" spans="1:7" x14ac:dyDescent="0.25">
      <c r="A899" s="130"/>
      <c r="B899" s="130"/>
      <c r="C899" s="140"/>
      <c r="D899" s="130"/>
      <c r="E899" s="130"/>
      <c r="F899" s="130"/>
      <c r="G899" s="130"/>
    </row>
    <row r="900" spans="1:7" x14ac:dyDescent="0.25">
      <c r="A900" s="130"/>
      <c r="B900" s="130"/>
      <c r="C900" s="140"/>
      <c r="D900" s="130"/>
      <c r="E900" s="130"/>
      <c r="F900" s="130"/>
      <c r="G900" s="130"/>
    </row>
    <row r="901" spans="1:7" x14ac:dyDescent="0.25">
      <c r="A901" s="130"/>
      <c r="B901" s="130"/>
      <c r="C901" s="140"/>
      <c r="D901" s="130"/>
      <c r="E901" s="130"/>
      <c r="F901" s="130"/>
      <c r="G901" s="130"/>
    </row>
    <row r="902" spans="1:7" x14ac:dyDescent="0.25">
      <c r="A902" s="130"/>
      <c r="B902" s="130"/>
      <c r="C902" s="140"/>
      <c r="D902" s="130"/>
      <c r="E902" s="130"/>
      <c r="F902" s="130"/>
      <c r="G902" s="130"/>
    </row>
    <row r="903" spans="1:7" x14ac:dyDescent="0.25">
      <c r="A903" s="130"/>
      <c r="B903" s="130"/>
      <c r="C903" s="140"/>
      <c r="D903" s="130"/>
      <c r="E903" s="130"/>
      <c r="F903" s="130"/>
      <c r="G903" s="130"/>
    </row>
    <row r="904" spans="1:7" x14ac:dyDescent="0.25">
      <c r="A904" s="130"/>
      <c r="B904" s="130"/>
      <c r="C904" s="140"/>
      <c r="D904" s="130"/>
      <c r="E904" s="130"/>
      <c r="F904" s="130"/>
      <c r="G904" s="130"/>
    </row>
    <row r="905" spans="1:7" x14ac:dyDescent="0.25">
      <c r="A905" s="130"/>
      <c r="B905" s="130"/>
      <c r="C905" s="140"/>
      <c r="D905" s="130"/>
      <c r="E905" s="130"/>
      <c r="F905" s="130"/>
      <c r="G905" s="130"/>
    </row>
    <row r="906" spans="1:7" x14ac:dyDescent="0.25">
      <c r="A906" s="130"/>
      <c r="B906" s="130"/>
      <c r="C906" s="140"/>
      <c r="D906" s="130"/>
      <c r="E906" s="130"/>
      <c r="F906" s="130"/>
      <c r="G906" s="130"/>
    </row>
    <row r="907" spans="1:7" x14ac:dyDescent="0.25">
      <c r="A907" s="130"/>
      <c r="B907" s="130"/>
      <c r="C907" s="140"/>
      <c r="D907" s="130"/>
      <c r="E907" s="130"/>
      <c r="F907" s="130"/>
      <c r="G907" s="130"/>
    </row>
    <row r="908" spans="1:7" x14ac:dyDescent="0.25">
      <c r="A908" s="130"/>
      <c r="B908" s="130"/>
      <c r="C908" s="140"/>
      <c r="D908" s="130"/>
      <c r="E908" s="130"/>
      <c r="F908" s="130"/>
      <c r="G908" s="130"/>
    </row>
    <row r="909" spans="1:7" x14ac:dyDescent="0.25">
      <c r="A909" s="130"/>
      <c r="B909" s="130"/>
      <c r="C909" s="140"/>
      <c r="D909" s="130"/>
      <c r="E909" s="130"/>
      <c r="F909" s="130"/>
      <c r="G909" s="130"/>
    </row>
    <row r="910" spans="1:7" x14ac:dyDescent="0.25">
      <c r="A910" s="130"/>
      <c r="B910" s="130"/>
      <c r="C910" s="140"/>
      <c r="D910" s="130"/>
      <c r="E910" s="130"/>
      <c r="F910" s="130"/>
      <c r="G910" s="130"/>
    </row>
    <row r="911" spans="1:7" x14ac:dyDescent="0.25">
      <c r="A911" s="130"/>
      <c r="B911" s="130"/>
      <c r="C911" s="140"/>
      <c r="D911" s="130"/>
      <c r="E911" s="130"/>
      <c r="F911" s="130"/>
      <c r="G911" s="130"/>
    </row>
    <row r="912" spans="1:7" x14ac:dyDescent="0.25">
      <c r="A912" s="130"/>
      <c r="B912" s="130"/>
      <c r="C912" s="140"/>
      <c r="D912" s="130"/>
      <c r="E912" s="130"/>
      <c r="F912" s="130"/>
      <c r="G912" s="130"/>
    </row>
    <row r="913" spans="1:7" x14ac:dyDescent="0.25">
      <c r="A913" s="130"/>
      <c r="B913" s="130"/>
      <c r="C913" s="140"/>
      <c r="D913" s="130"/>
      <c r="E913" s="130"/>
      <c r="F913" s="130"/>
      <c r="G913" s="130"/>
    </row>
    <row r="914" spans="1:7" x14ac:dyDescent="0.25">
      <c r="A914" s="130"/>
      <c r="B914" s="130"/>
      <c r="C914" s="140"/>
      <c r="D914" s="130"/>
      <c r="E914" s="130"/>
      <c r="F914" s="130"/>
      <c r="G914" s="130"/>
    </row>
    <row r="915" spans="1:7" x14ac:dyDescent="0.25">
      <c r="A915" s="130"/>
      <c r="B915" s="130"/>
      <c r="C915" s="140"/>
      <c r="D915" s="130"/>
      <c r="E915" s="130"/>
      <c r="F915" s="130"/>
      <c r="G915" s="130"/>
    </row>
    <row r="916" spans="1:7" x14ac:dyDescent="0.25">
      <c r="A916" s="130"/>
      <c r="B916" s="130"/>
      <c r="C916" s="140"/>
      <c r="D916" s="130"/>
      <c r="E916" s="130"/>
      <c r="F916" s="130"/>
      <c r="G916" s="130"/>
    </row>
    <row r="917" spans="1:7" x14ac:dyDescent="0.25">
      <c r="A917" s="130"/>
      <c r="B917" s="130"/>
      <c r="C917" s="140"/>
      <c r="D917" s="130"/>
      <c r="E917" s="130"/>
      <c r="F917" s="130"/>
      <c r="G917" s="130"/>
    </row>
    <row r="918" spans="1:7" x14ac:dyDescent="0.25">
      <c r="A918" s="130"/>
      <c r="B918" s="130"/>
      <c r="C918" s="140"/>
      <c r="D918" s="130"/>
      <c r="E918" s="130"/>
      <c r="F918" s="130"/>
      <c r="G918" s="130"/>
    </row>
    <row r="919" spans="1:7" x14ac:dyDescent="0.25">
      <c r="A919" s="130"/>
      <c r="B919" s="130"/>
      <c r="C919" s="140"/>
      <c r="D919" s="130"/>
      <c r="E919" s="130"/>
      <c r="F919" s="130"/>
      <c r="G919" s="130"/>
    </row>
    <row r="920" spans="1:7" x14ac:dyDescent="0.25">
      <c r="A920" s="130"/>
      <c r="B920" s="130"/>
      <c r="C920" s="140"/>
      <c r="D920" s="130"/>
      <c r="E920" s="130"/>
      <c r="F920" s="130"/>
      <c r="G920" s="130"/>
    </row>
    <row r="921" spans="1:7" x14ac:dyDescent="0.25">
      <c r="A921" s="130"/>
      <c r="B921" s="130"/>
      <c r="C921" s="140"/>
      <c r="D921" s="130"/>
      <c r="E921" s="130"/>
      <c r="F921" s="130"/>
      <c r="G921" s="130"/>
    </row>
    <row r="922" spans="1:7" x14ac:dyDescent="0.25">
      <c r="A922" s="130"/>
      <c r="B922" s="130"/>
      <c r="C922" s="140"/>
      <c r="D922" s="130"/>
      <c r="E922" s="130"/>
      <c r="F922" s="130"/>
      <c r="G922" s="130"/>
    </row>
    <row r="923" spans="1:7" x14ac:dyDescent="0.25">
      <c r="A923" s="130"/>
      <c r="B923" s="130"/>
      <c r="C923" s="140"/>
      <c r="D923" s="130"/>
      <c r="E923" s="130"/>
      <c r="F923" s="130"/>
      <c r="G923" s="130"/>
    </row>
    <row r="924" spans="1:7" x14ac:dyDescent="0.25">
      <c r="A924" s="130"/>
      <c r="B924" s="130"/>
      <c r="C924" s="140"/>
      <c r="D924" s="130"/>
      <c r="E924" s="130"/>
      <c r="F924" s="130"/>
      <c r="G924" s="130"/>
    </row>
    <row r="925" spans="1:7" x14ac:dyDescent="0.25">
      <c r="A925" s="130"/>
      <c r="B925" s="130"/>
      <c r="C925" s="140"/>
      <c r="D925" s="130"/>
      <c r="E925" s="130"/>
      <c r="F925" s="130"/>
      <c r="G925" s="130"/>
    </row>
    <row r="926" spans="1:7" x14ac:dyDescent="0.25">
      <c r="A926" s="130"/>
      <c r="B926" s="130"/>
      <c r="C926" s="140"/>
      <c r="D926" s="130"/>
      <c r="E926" s="130"/>
      <c r="F926" s="130"/>
      <c r="G926" s="130"/>
    </row>
    <row r="927" spans="1:7" x14ac:dyDescent="0.25">
      <c r="A927" s="130"/>
      <c r="B927" s="130"/>
      <c r="C927" s="140"/>
      <c r="D927" s="130"/>
      <c r="E927" s="130"/>
      <c r="F927" s="130"/>
      <c r="G927" s="130"/>
    </row>
    <row r="928" spans="1:7" x14ac:dyDescent="0.25">
      <c r="A928" s="130"/>
      <c r="B928" s="130"/>
      <c r="C928" s="140"/>
      <c r="D928" s="130"/>
      <c r="E928" s="130"/>
      <c r="F928" s="130"/>
      <c r="G928" s="130"/>
    </row>
    <row r="929" spans="1:7" x14ac:dyDescent="0.25">
      <c r="A929" s="130"/>
      <c r="B929" s="130"/>
      <c r="C929" s="140"/>
      <c r="D929" s="130"/>
      <c r="E929" s="130"/>
      <c r="F929" s="130"/>
      <c r="G929" s="130"/>
    </row>
    <row r="930" spans="1:7" x14ac:dyDescent="0.25">
      <c r="A930" s="130"/>
      <c r="B930" s="130"/>
      <c r="C930" s="140"/>
      <c r="D930" s="130"/>
      <c r="E930" s="130"/>
      <c r="F930" s="130"/>
      <c r="G930" s="130"/>
    </row>
    <row r="931" spans="1:7" x14ac:dyDescent="0.25">
      <c r="A931" s="130"/>
      <c r="B931" s="130"/>
      <c r="C931" s="140"/>
      <c r="D931" s="130"/>
      <c r="E931" s="130"/>
      <c r="F931" s="130"/>
      <c r="G931" s="130"/>
    </row>
    <row r="932" spans="1:7" x14ac:dyDescent="0.25">
      <c r="A932" s="130"/>
      <c r="B932" s="130"/>
      <c r="C932" s="140"/>
      <c r="D932" s="130"/>
      <c r="E932" s="130"/>
      <c r="F932" s="130"/>
      <c r="G932" s="130"/>
    </row>
    <row r="933" spans="1:7" x14ac:dyDescent="0.25">
      <c r="A933" s="130"/>
      <c r="B933" s="130"/>
      <c r="C933" s="140"/>
      <c r="D933" s="130"/>
      <c r="E933" s="130"/>
      <c r="F933" s="130"/>
      <c r="G933" s="130"/>
    </row>
    <row r="934" spans="1:7" x14ac:dyDescent="0.25">
      <c r="A934" s="130"/>
      <c r="B934" s="130"/>
      <c r="C934" s="140"/>
      <c r="D934" s="130"/>
      <c r="E934" s="130"/>
      <c r="F934" s="130"/>
      <c r="G934" s="130"/>
    </row>
    <row r="935" spans="1:7" x14ac:dyDescent="0.25">
      <c r="A935" s="130"/>
      <c r="B935" s="130"/>
      <c r="C935" s="140"/>
      <c r="D935" s="130"/>
      <c r="E935" s="130"/>
      <c r="F935" s="130"/>
      <c r="G935" s="130"/>
    </row>
    <row r="936" spans="1:7" x14ac:dyDescent="0.25">
      <c r="A936" s="130"/>
      <c r="B936" s="130"/>
      <c r="C936" s="140"/>
      <c r="D936" s="130"/>
      <c r="E936" s="130"/>
      <c r="F936" s="130"/>
      <c r="G936" s="130"/>
    </row>
    <row r="937" spans="1:7" x14ac:dyDescent="0.25">
      <c r="A937" s="130"/>
      <c r="B937" s="130"/>
      <c r="C937" s="140"/>
      <c r="D937" s="130"/>
      <c r="E937" s="130"/>
      <c r="F937" s="130"/>
      <c r="G937" s="130"/>
    </row>
    <row r="938" spans="1:7" x14ac:dyDescent="0.25">
      <c r="A938" s="130"/>
      <c r="B938" s="130"/>
      <c r="C938" s="140"/>
      <c r="D938" s="130"/>
      <c r="E938" s="130"/>
      <c r="F938" s="130"/>
      <c r="G938" s="130"/>
    </row>
    <row r="939" spans="1:7" x14ac:dyDescent="0.25">
      <c r="A939" s="130"/>
      <c r="B939" s="130"/>
      <c r="C939" s="140"/>
      <c r="D939" s="130"/>
      <c r="E939" s="130"/>
      <c r="F939" s="130"/>
      <c r="G939" s="130"/>
    </row>
    <row r="940" spans="1:7" x14ac:dyDescent="0.25">
      <c r="A940" s="130"/>
      <c r="B940" s="130"/>
      <c r="C940" s="140"/>
      <c r="D940" s="130"/>
      <c r="E940" s="130"/>
      <c r="F940" s="130"/>
      <c r="G940" s="130"/>
    </row>
    <row r="941" spans="1:7" x14ac:dyDescent="0.25">
      <c r="A941" s="130"/>
      <c r="B941" s="130"/>
      <c r="C941" s="140"/>
      <c r="D941" s="130"/>
      <c r="E941" s="130"/>
      <c r="F941" s="130"/>
      <c r="G941" s="130"/>
    </row>
    <row r="942" spans="1:7" x14ac:dyDescent="0.25">
      <c r="A942" s="130"/>
      <c r="B942" s="130"/>
      <c r="C942" s="140"/>
      <c r="D942" s="130"/>
      <c r="E942" s="130"/>
      <c r="F942" s="130"/>
      <c r="G942" s="130"/>
    </row>
    <row r="943" spans="1:7" x14ac:dyDescent="0.25">
      <c r="A943" s="130"/>
      <c r="B943" s="130"/>
      <c r="C943" s="140"/>
      <c r="D943" s="130"/>
      <c r="E943" s="130"/>
      <c r="F943" s="130"/>
      <c r="G943" s="130"/>
    </row>
    <row r="944" spans="1:7" x14ac:dyDescent="0.25">
      <c r="A944" s="130"/>
      <c r="B944" s="130"/>
      <c r="C944" s="140"/>
      <c r="D944" s="130"/>
      <c r="E944" s="130"/>
      <c r="F944" s="130"/>
      <c r="G944" s="130"/>
    </row>
    <row r="945" spans="1:7" x14ac:dyDescent="0.25">
      <c r="A945" s="130"/>
      <c r="B945" s="130"/>
      <c r="C945" s="140"/>
      <c r="D945" s="130"/>
      <c r="E945" s="130"/>
      <c r="F945" s="130"/>
      <c r="G945" s="130"/>
    </row>
    <row r="946" spans="1:7" x14ac:dyDescent="0.25">
      <c r="A946" s="130"/>
      <c r="B946" s="130"/>
      <c r="C946" s="140"/>
      <c r="D946" s="130"/>
      <c r="E946" s="130"/>
      <c r="F946" s="130"/>
      <c r="G946" s="130"/>
    </row>
    <row r="947" spans="1:7" x14ac:dyDescent="0.25">
      <c r="A947" s="130"/>
      <c r="B947" s="130"/>
      <c r="C947" s="140"/>
      <c r="D947" s="130"/>
      <c r="E947" s="130"/>
      <c r="F947" s="130"/>
      <c r="G947" s="130"/>
    </row>
    <row r="948" spans="1:7" x14ac:dyDescent="0.25">
      <c r="A948" s="130"/>
      <c r="B948" s="130"/>
      <c r="C948" s="140"/>
      <c r="D948" s="130"/>
      <c r="E948" s="130"/>
      <c r="F948" s="130"/>
      <c r="G948" s="130"/>
    </row>
    <row r="949" spans="1:7" x14ac:dyDescent="0.25">
      <c r="A949" s="130"/>
      <c r="B949" s="130"/>
      <c r="C949" s="140"/>
      <c r="D949" s="130"/>
      <c r="E949" s="130"/>
      <c r="F949" s="130"/>
      <c r="G949" s="130"/>
    </row>
    <row r="950" spans="1:7" x14ac:dyDescent="0.25">
      <c r="A950" s="130"/>
      <c r="B950" s="130"/>
      <c r="C950" s="140"/>
      <c r="D950" s="130"/>
      <c r="E950" s="130"/>
      <c r="F950" s="130"/>
      <c r="G950" s="130"/>
    </row>
    <row r="951" spans="1:7" x14ac:dyDescent="0.25">
      <c r="A951" s="130"/>
      <c r="B951" s="130"/>
      <c r="C951" s="140"/>
      <c r="D951" s="130"/>
      <c r="E951" s="130"/>
      <c r="F951" s="130"/>
      <c r="G951" s="130"/>
    </row>
    <row r="952" spans="1:7" x14ac:dyDescent="0.25">
      <c r="A952" s="130"/>
      <c r="B952" s="130"/>
      <c r="C952" s="140"/>
      <c r="D952" s="130"/>
      <c r="E952" s="130"/>
      <c r="F952" s="130"/>
      <c r="G952" s="130"/>
    </row>
    <row r="953" spans="1:7" x14ac:dyDescent="0.25">
      <c r="A953" s="130"/>
      <c r="B953" s="130"/>
      <c r="C953" s="140"/>
      <c r="D953" s="130"/>
      <c r="E953" s="130"/>
      <c r="F953" s="130"/>
      <c r="G953" s="130"/>
    </row>
    <row r="954" spans="1:7" x14ac:dyDescent="0.25">
      <c r="A954" s="130"/>
      <c r="B954" s="130"/>
      <c r="C954" s="140"/>
      <c r="D954" s="130"/>
      <c r="E954" s="130"/>
      <c r="F954" s="130"/>
      <c r="G954" s="130"/>
    </row>
    <row r="955" spans="1:7" x14ac:dyDescent="0.25">
      <c r="A955" s="130"/>
      <c r="B955" s="130"/>
      <c r="C955" s="140"/>
      <c r="D955" s="130"/>
      <c r="E955" s="130"/>
      <c r="F955" s="130"/>
      <c r="G955" s="130"/>
    </row>
    <row r="956" spans="1:7" x14ac:dyDescent="0.25">
      <c r="A956" s="130"/>
      <c r="B956" s="130"/>
      <c r="C956" s="140"/>
      <c r="D956" s="130"/>
      <c r="E956" s="130"/>
      <c r="F956" s="130"/>
      <c r="G956" s="130"/>
    </row>
    <row r="957" spans="1:7" x14ac:dyDescent="0.25">
      <c r="A957" s="130"/>
      <c r="B957" s="130"/>
      <c r="C957" s="140"/>
      <c r="D957" s="130"/>
      <c r="E957" s="130"/>
      <c r="F957" s="130"/>
      <c r="G957" s="130"/>
    </row>
    <row r="958" spans="1:7" x14ac:dyDescent="0.25">
      <c r="A958" s="130"/>
      <c r="B958" s="130"/>
      <c r="C958" s="140"/>
      <c r="D958" s="130"/>
      <c r="E958" s="130"/>
      <c r="F958" s="130"/>
      <c r="G958" s="130"/>
    </row>
    <row r="959" spans="1:7" x14ac:dyDescent="0.25">
      <c r="A959" s="130"/>
      <c r="B959" s="130"/>
      <c r="C959" s="140"/>
      <c r="D959" s="130"/>
      <c r="E959" s="130"/>
      <c r="F959" s="130"/>
      <c r="G959" s="130"/>
    </row>
    <row r="960" spans="1:7" x14ac:dyDescent="0.25">
      <c r="A960" s="130"/>
      <c r="B960" s="130"/>
      <c r="C960" s="140"/>
      <c r="D960" s="130"/>
      <c r="E960" s="130"/>
      <c r="F960" s="130"/>
      <c r="G960" s="130"/>
    </row>
    <row r="961" spans="1:7" x14ac:dyDescent="0.25">
      <c r="A961" s="130"/>
      <c r="B961" s="130"/>
      <c r="C961" s="140"/>
      <c r="D961" s="130"/>
      <c r="E961" s="130"/>
      <c r="F961" s="130"/>
      <c r="G961" s="130"/>
    </row>
    <row r="962" spans="1:7" x14ac:dyDescent="0.25">
      <c r="A962" s="130"/>
      <c r="B962" s="130"/>
      <c r="C962" s="140"/>
      <c r="D962" s="130"/>
      <c r="E962" s="130"/>
      <c r="F962" s="130"/>
      <c r="G962" s="130"/>
    </row>
    <row r="963" spans="1:7" x14ac:dyDescent="0.25">
      <c r="A963" s="130"/>
      <c r="B963" s="130"/>
      <c r="C963" s="140"/>
      <c r="D963" s="130"/>
      <c r="E963" s="130"/>
      <c r="F963" s="130"/>
      <c r="G963" s="130"/>
    </row>
    <row r="964" spans="1:7" x14ac:dyDescent="0.25">
      <c r="A964" s="130"/>
      <c r="B964" s="130"/>
      <c r="C964" s="140"/>
      <c r="D964" s="130"/>
      <c r="E964" s="130"/>
      <c r="F964" s="130"/>
      <c r="G964" s="130"/>
    </row>
    <row r="965" spans="1:7" x14ac:dyDescent="0.25">
      <c r="A965" s="130"/>
      <c r="B965" s="130"/>
      <c r="C965" s="140"/>
      <c r="D965" s="130"/>
      <c r="E965" s="130"/>
      <c r="F965" s="130"/>
      <c r="G965" s="130"/>
    </row>
    <row r="966" spans="1:7" x14ac:dyDescent="0.25">
      <c r="A966" s="130"/>
      <c r="B966" s="130"/>
      <c r="C966" s="140"/>
      <c r="D966" s="130"/>
      <c r="E966" s="130"/>
      <c r="F966" s="130"/>
      <c r="G966" s="130"/>
    </row>
    <row r="967" spans="1:7" x14ac:dyDescent="0.25">
      <c r="A967" s="130"/>
      <c r="B967" s="130"/>
      <c r="C967" s="140"/>
      <c r="D967" s="130"/>
      <c r="E967" s="130"/>
      <c r="F967" s="130"/>
      <c r="G967" s="130"/>
    </row>
    <row r="968" spans="1:7" x14ac:dyDescent="0.25">
      <c r="A968" s="130"/>
      <c r="B968" s="130"/>
      <c r="C968" s="140"/>
      <c r="D968" s="130"/>
      <c r="E968" s="130"/>
      <c r="F968" s="130"/>
      <c r="G968" s="130"/>
    </row>
    <row r="969" spans="1:7" x14ac:dyDescent="0.25">
      <c r="A969" s="130"/>
      <c r="B969" s="130"/>
      <c r="C969" s="140"/>
      <c r="D969" s="130"/>
      <c r="E969" s="130"/>
      <c r="F969" s="130"/>
      <c r="G969" s="130"/>
    </row>
    <row r="970" spans="1:7" x14ac:dyDescent="0.25">
      <c r="A970" s="130"/>
      <c r="B970" s="130"/>
      <c r="C970" s="140"/>
      <c r="D970" s="130"/>
      <c r="E970" s="130"/>
      <c r="F970" s="130"/>
      <c r="G970" s="130"/>
    </row>
    <row r="971" spans="1:7" x14ac:dyDescent="0.25">
      <c r="A971" s="130"/>
      <c r="B971" s="130"/>
      <c r="C971" s="140"/>
      <c r="D971" s="130"/>
      <c r="E971" s="130"/>
      <c r="F971" s="130"/>
      <c r="G971" s="130"/>
    </row>
    <row r="972" spans="1:7" x14ac:dyDescent="0.25">
      <c r="A972" s="130"/>
      <c r="B972" s="130"/>
      <c r="C972" s="140"/>
      <c r="D972" s="130"/>
      <c r="E972" s="130"/>
      <c r="F972" s="130"/>
      <c r="G972" s="130"/>
    </row>
    <row r="973" spans="1:7" x14ac:dyDescent="0.25">
      <c r="A973" s="130"/>
      <c r="B973" s="130"/>
      <c r="C973" s="140"/>
      <c r="D973" s="130"/>
      <c r="E973" s="130"/>
      <c r="F973" s="130"/>
      <c r="G973" s="130"/>
    </row>
    <row r="974" spans="1:7" x14ac:dyDescent="0.25">
      <c r="A974" s="130"/>
      <c r="B974" s="130"/>
      <c r="C974" s="140"/>
      <c r="D974" s="130"/>
      <c r="E974" s="130"/>
      <c r="F974" s="130"/>
      <c r="G974" s="130"/>
    </row>
    <row r="975" spans="1:7" x14ac:dyDescent="0.25">
      <c r="A975" s="130"/>
      <c r="B975" s="130"/>
      <c r="C975" s="140"/>
      <c r="D975" s="130"/>
      <c r="E975" s="130"/>
      <c r="F975" s="130"/>
      <c r="G975" s="130"/>
    </row>
    <row r="976" spans="1:7" x14ac:dyDescent="0.25">
      <c r="A976" s="130"/>
      <c r="B976" s="130"/>
      <c r="C976" s="140"/>
      <c r="D976" s="130"/>
      <c r="E976" s="130"/>
      <c r="F976" s="130"/>
      <c r="G976" s="130"/>
    </row>
    <row r="977" spans="1:7" x14ac:dyDescent="0.25">
      <c r="A977" s="130"/>
      <c r="B977" s="130"/>
      <c r="C977" s="140"/>
      <c r="D977" s="130"/>
      <c r="E977" s="130"/>
      <c r="F977" s="130"/>
      <c r="G977" s="130"/>
    </row>
    <row r="978" spans="1:7" x14ac:dyDescent="0.25">
      <c r="A978" s="130"/>
      <c r="B978" s="130"/>
      <c r="C978" s="140"/>
      <c r="D978" s="130"/>
      <c r="E978" s="130"/>
      <c r="F978" s="130"/>
      <c r="G978" s="130"/>
    </row>
    <row r="979" spans="1:7" x14ac:dyDescent="0.25">
      <c r="A979" s="130"/>
      <c r="B979" s="130"/>
      <c r="C979" s="140"/>
      <c r="D979" s="130"/>
      <c r="E979" s="130"/>
      <c r="F979" s="130"/>
      <c r="G979" s="130"/>
    </row>
    <row r="980" spans="1:7" x14ac:dyDescent="0.25">
      <c r="A980" s="130"/>
      <c r="B980" s="130"/>
      <c r="C980" s="140"/>
      <c r="D980" s="130"/>
      <c r="E980" s="130"/>
      <c r="F980" s="130"/>
      <c r="G980" s="130"/>
    </row>
    <row r="981" spans="1:7" x14ac:dyDescent="0.25">
      <c r="A981" s="130"/>
      <c r="B981" s="130"/>
      <c r="C981" s="140"/>
      <c r="D981" s="130"/>
      <c r="E981" s="130"/>
      <c r="F981" s="130"/>
      <c r="G981" s="130"/>
    </row>
    <row r="982" spans="1:7" x14ac:dyDescent="0.25">
      <c r="A982" s="130"/>
      <c r="B982" s="130"/>
      <c r="C982" s="140"/>
      <c r="D982" s="130"/>
      <c r="E982" s="130"/>
      <c r="F982" s="130"/>
      <c r="G982" s="130"/>
    </row>
    <row r="983" spans="1:7" x14ac:dyDescent="0.25">
      <c r="A983" s="130"/>
      <c r="B983" s="130"/>
      <c r="C983" s="140"/>
      <c r="D983" s="130"/>
      <c r="E983" s="130"/>
      <c r="F983" s="130"/>
      <c r="G983" s="130"/>
    </row>
    <row r="984" spans="1:7" x14ac:dyDescent="0.25">
      <c r="A984" s="130"/>
      <c r="B984" s="130"/>
      <c r="C984" s="140"/>
      <c r="D984" s="130"/>
      <c r="E984" s="130"/>
      <c r="F984" s="130"/>
      <c r="G984" s="130"/>
    </row>
    <row r="985" spans="1:7" x14ac:dyDescent="0.25">
      <c r="A985" s="130"/>
      <c r="B985" s="130"/>
      <c r="C985" s="140"/>
      <c r="D985" s="130"/>
      <c r="E985" s="130"/>
      <c r="F985" s="130"/>
      <c r="G985" s="130"/>
    </row>
    <row r="986" spans="1:7" x14ac:dyDescent="0.25">
      <c r="A986" s="130"/>
      <c r="B986" s="130"/>
      <c r="C986" s="140"/>
      <c r="D986" s="130"/>
      <c r="E986" s="130"/>
      <c r="F986" s="130"/>
      <c r="G986" s="130"/>
    </row>
    <row r="987" spans="1:7" x14ac:dyDescent="0.25">
      <c r="A987" s="130"/>
      <c r="B987" s="130"/>
      <c r="C987" s="140"/>
      <c r="D987" s="130"/>
      <c r="E987" s="130"/>
      <c r="F987" s="130"/>
      <c r="G987" s="130"/>
    </row>
    <row r="988" spans="1:7" x14ac:dyDescent="0.25">
      <c r="A988" s="130"/>
      <c r="B988" s="130"/>
      <c r="C988" s="140"/>
      <c r="D988" s="130"/>
      <c r="E988" s="130"/>
      <c r="F988" s="130"/>
      <c r="G988" s="130"/>
    </row>
    <row r="989" spans="1:7" x14ac:dyDescent="0.25">
      <c r="A989" s="130"/>
      <c r="B989" s="130"/>
      <c r="C989" s="140"/>
      <c r="D989" s="130"/>
      <c r="E989" s="130"/>
      <c r="F989" s="130"/>
      <c r="G989" s="130"/>
    </row>
    <row r="990" spans="1:7" x14ac:dyDescent="0.25">
      <c r="A990" s="130"/>
      <c r="B990" s="130"/>
      <c r="C990" s="140"/>
      <c r="D990" s="130"/>
      <c r="E990" s="130"/>
      <c r="F990" s="130"/>
      <c r="G990" s="130"/>
    </row>
    <row r="991" spans="1:7" x14ac:dyDescent="0.25">
      <c r="A991" s="130"/>
      <c r="B991" s="130"/>
      <c r="C991" s="140"/>
      <c r="D991" s="130"/>
      <c r="E991" s="130"/>
      <c r="F991" s="130"/>
      <c r="G991" s="130"/>
    </row>
    <row r="992" spans="1:7" x14ac:dyDescent="0.25">
      <c r="A992" s="130"/>
      <c r="B992" s="130"/>
      <c r="C992" s="140"/>
      <c r="D992" s="130"/>
      <c r="E992" s="130"/>
      <c r="F992" s="130"/>
      <c r="G992" s="130"/>
    </row>
    <row r="993" spans="1:7" x14ac:dyDescent="0.25">
      <c r="A993" s="130"/>
      <c r="B993" s="130"/>
      <c r="C993" s="140"/>
      <c r="D993" s="130"/>
      <c r="E993" s="130"/>
      <c r="F993" s="130"/>
      <c r="G993" s="130"/>
    </row>
    <row r="994" spans="1:7" x14ac:dyDescent="0.25">
      <c r="A994" s="130"/>
      <c r="B994" s="130"/>
      <c r="C994" s="140"/>
      <c r="D994" s="130"/>
      <c r="E994" s="130"/>
      <c r="F994" s="130"/>
      <c r="G994" s="130"/>
    </row>
    <row r="995" spans="1:7" x14ac:dyDescent="0.25">
      <c r="A995" s="130"/>
      <c r="B995" s="130"/>
      <c r="C995" s="140"/>
      <c r="D995" s="130"/>
      <c r="E995" s="130"/>
      <c r="F995" s="130"/>
      <c r="G995" s="130"/>
    </row>
    <row r="996" spans="1:7" x14ac:dyDescent="0.25">
      <c r="A996" s="130"/>
      <c r="B996" s="130"/>
      <c r="C996" s="140"/>
      <c r="D996" s="130"/>
      <c r="E996" s="130"/>
      <c r="F996" s="130"/>
      <c r="G996" s="130"/>
    </row>
    <row r="997" spans="1:7" x14ac:dyDescent="0.25">
      <c r="A997" s="130"/>
      <c r="B997" s="130"/>
      <c r="C997" s="140"/>
      <c r="D997" s="130"/>
      <c r="E997" s="130"/>
      <c r="F997" s="130"/>
      <c r="G997" s="130"/>
    </row>
    <row r="998" spans="1:7" x14ac:dyDescent="0.25">
      <c r="A998" s="130"/>
      <c r="B998" s="130"/>
      <c r="C998" s="140"/>
      <c r="D998" s="130"/>
      <c r="E998" s="130"/>
      <c r="F998" s="130"/>
      <c r="G998" s="130"/>
    </row>
    <row r="999" spans="1:7" x14ac:dyDescent="0.25">
      <c r="A999" s="130"/>
      <c r="B999" s="130"/>
      <c r="C999" s="140"/>
      <c r="D999" s="130"/>
      <c r="E999" s="130"/>
      <c r="F999" s="130"/>
      <c r="G999" s="130"/>
    </row>
    <row r="1000" spans="1:7" x14ac:dyDescent="0.25">
      <c r="A1000" s="130"/>
      <c r="B1000" s="130"/>
      <c r="C1000" s="140"/>
      <c r="D1000" s="130"/>
      <c r="E1000" s="130"/>
      <c r="F1000" s="130"/>
      <c r="G1000" s="130"/>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2"/>
  <sheetViews>
    <sheetView workbookViewId="0"/>
  </sheetViews>
  <sheetFormatPr defaultColWidth="14.42578125" defaultRowHeight="15" customHeight="1" x14ac:dyDescent="0.25"/>
  <cols>
    <col min="1" max="1" width="8.7109375" customWidth="1"/>
    <col min="2" max="2" width="5.5703125" customWidth="1"/>
    <col min="3" max="3" width="83.85546875" customWidth="1"/>
    <col min="4" max="4" width="62.7109375" customWidth="1"/>
    <col min="5" max="5" width="9.140625" customWidth="1"/>
    <col min="6" max="25" width="8.7109375" customWidth="1"/>
  </cols>
  <sheetData>
    <row r="1" spans="1:5" x14ac:dyDescent="0.25">
      <c r="A1" s="15">
        <v>22111</v>
      </c>
      <c r="B1" t="s">
        <v>1517</v>
      </c>
      <c r="C1" t="s">
        <v>1518</v>
      </c>
      <c r="D1" t="s">
        <v>1519</v>
      </c>
      <c r="E1" s="18">
        <v>274</v>
      </c>
    </row>
    <row r="2" spans="1:5" x14ac:dyDescent="0.25">
      <c r="A2" s="15">
        <v>22112</v>
      </c>
      <c r="B2" t="s">
        <v>1517</v>
      </c>
      <c r="C2" t="s">
        <v>1520</v>
      </c>
      <c r="D2" t="s">
        <v>1521</v>
      </c>
      <c r="E2" s="18">
        <v>163</v>
      </c>
    </row>
    <row r="3" spans="1:5" x14ac:dyDescent="0.25">
      <c r="A3" s="15">
        <v>22113</v>
      </c>
      <c r="B3" t="s">
        <v>1517</v>
      </c>
      <c r="C3" t="s">
        <v>1522</v>
      </c>
      <c r="D3" t="s">
        <v>1523</v>
      </c>
      <c r="E3" s="18">
        <v>151</v>
      </c>
    </row>
    <row r="4" spans="1:5" x14ac:dyDescent="0.25">
      <c r="A4" s="15">
        <v>22115</v>
      </c>
      <c r="B4" t="s">
        <v>1517</v>
      </c>
      <c r="C4" t="s">
        <v>1524</v>
      </c>
      <c r="D4" t="s">
        <v>1525</v>
      </c>
      <c r="E4" s="18">
        <v>282</v>
      </c>
    </row>
    <row r="5" spans="1:5" x14ac:dyDescent="0.25">
      <c r="A5" s="15">
        <v>22117</v>
      </c>
      <c r="B5" t="s">
        <v>1517</v>
      </c>
      <c r="C5" t="s">
        <v>1526</v>
      </c>
      <c r="D5" t="s">
        <v>1527</v>
      </c>
      <c r="E5" s="18">
        <v>72</v>
      </c>
    </row>
    <row r="6" spans="1:5" x14ac:dyDescent="0.25">
      <c r="A6" s="15">
        <v>22119</v>
      </c>
      <c r="B6" t="s">
        <v>1517</v>
      </c>
      <c r="C6" t="s">
        <v>1528</v>
      </c>
      <c r="D6" t="s">
        <v>1529</v>
      </c>
      <c r="E6" s="18">
        <v>212</v>
      </c>
    </row>
    <row r="7" spans="1:5" x14ac:dyDescent="0.25">
      <c r="A7" s="15">
        <v>22120</v>
      </c>
      <c r="B7" t="s">
        <v>1517</v>
      </c>
      <c r="C7" t="s">
        <v>1530</v>
      </c>
      <c r="D7" t="s">
        <v>1531</v>
      </c>
      <c r="E7" s="18">
        <v>87</v>
      </c>
    </row>
    <row r="8" spans="1:5" x14ac:dyDescent="0.25">
      <c r="A8" s="15">
        <v>22122</v>
      </c>
      <c r="B8" t="s">
        <v>1517</v>
      </c>
      <c r="C8" t="s">
        <v>1532</v>
      </c>
      <c r="D8" t="s">
        <v>1533</v>
      </c>
      <c r="E8" s="18">
        <v>519</v>
      </c>
    </row>
    <row r="9" spans="1:5" x14ac:dyDescent="0.25">
      <c r="A9" s="15">
        <v>22123</v>
      </c>
      <c r="B9" t="s">
        <v>1517</v>
      </c>
      <c r="C9" t="s">
        <v>1534</v>
      </c>
      <c r="D9" t="s">
        <v>1535</v>
      </c>
      <c r="E9" s="18">
        <v>282</v>
      </c>
    </row>
    <row r="10" spans="1:5" x14ac:dyDescent="0.25">
      <c r="A10" s="15">
        <v>22125</v>
      </c>
      <c r="B10" t="s">
        <v>1517</v>
      </c>
      <c r="C10" t="s">
        <v>1536</v>
      </c>
      <c r="D10" t="s">
        <v>1537</v>
      </c>
      <c r="E10" s="18">
        <v>764</v>
      </c>
    </row>
    <row r="11" spans="1:5" x14ac:dyDescent="0.25">
      <c r="A11" s="15">
        <v>22127</v>
      </c>
      <c r="B11" t="s">
        <v>1517</v>
      </c>
      <c r="C11" t="s">
        <v>1538</v>
      </c>
      <c r="D11" t="s">
        <v>1539</v>
      </c>
      <c r="E11" s="18">
        <v>295</v>
      </c>
    </row>
    <row r="12" spans="1:5" x14ac:dyDescent="0.25">
      <c r="A12" s="15">
        <v>22129</v>
      </c>
      <c r="B12" t="s">
        <v>1517</v>
      </c>
      <c r="C12" t="s">
        <v>1540</v>
      </c>
      <c r="D12" t="s">
        <v>1541</v>
      </c>
      <c r="E12" s="18">
        <v>302</v>
      </c>
    </row>
    <row r="13" spans="1:5" x14ac:dyDescent="0.25">
      <c r="A13" s="15">
        <v>22131</v>
      </c>
      <c r="B13" t="s">
        <v>1517</v>
      </c>
      <c r="C13" t="s">
        <v>1542</v>
      </c>
      <c r="D13" t="s">
        <v>1543</v>
      </c>
      <c r="E13" s="18">
        <v>230</v>
      </c>
    </row>
    <row r="14" spans="1:5" x14ac:dyDescent="0.25">
      <c r="A14" s="15">
        <v>22133</v>
      </c>
      <c r="B14" t="s">
        <v>1517</v>
      </c>
      <c r="C14" t="s">
        <v>1544</v>
      </c>
      <c r="D14" t="s">
        <v>1545</v>
      </c>
      <c r="E14" s="18">
        <v>115</v>
      </c>
    </row>
    <row r="15" spans="1:5" x14ac:dyDescent="0.25">
      <c r="A15" s="15">
        <v>22134</v>
      </c>
      <c r="B15" t="s">
        <v>1517</v>
      </c>
      <c r="C15" t="s">
        <v>1546</v>
      </c>
      <c r="D15" t="s">
        <v>1547</v>
      </c>
      <c r="E15" s="18">
        <v>100</v>
      </c>
    </row>
    <row r="16" spans="1:5" x14ac:dyDescent="0.25">
      <c r="A16" s="15">
        <v>22135</v>
      </c>
      <c r="B16" t="s">
        <v>1517</v>
      </c>
      <c r="C16" t="s">
        <v>1548</v>
      </c>
      <c r="D16" t="s">
        <v>1549</v>
      </c>
      <c r="E16" s="18">
        <v>232</v>
      </c>
    </row>
    <row r="17" spans="1:5" x14ac:dyDescent="0.25">
      <c r="A17" s="15">
        <v>22212</v>
      </c>
      <c r="B17" t="s">
        <v>1517</v>
      </c>
      <c r="C17" t="s">
        <v>1550</v>
      </c>
      <c r="D17" t="s">
        <v>1551</v>
      </c>
      <c r="E17" s="18">
        <v>314</v>
      </c>
    </row>
    <row r="18" spans="1:5" x14ac:dyDescent="0.25">
      <c r="A18" s="15">
        <v>22214</v>
      </c>
      <c r="B18" t="s">
        <v>1517</v>
      </c>
      <c r="C18" t="s">
        <v>1552</v>
      </c>
      <c r="D18" t="s">
        <v>1553</v>
      </c>
      <c r="E18" s="18">
        <v>137</v>
      </c>
    </row>
    <row r="19" spans="1:5" x14ac:dyDescent="0.25">
      <c r="A19" s="15">
        <v>22215</v>
      </c>
      <c r="B19" t="s">
        <v>1517</v>
      </c>
      <c r="C19" t="s">
        <v>1554</v>
      </c>
      <c r="D19" t="s">
        <v>1555</v>
      </c>
      <c r="E19" s="18">
        <v>374</v>
      </c>
    </row>
    <row r="20" spans="1:5" x14ac:dyDescent="0.25">
      <c r="A20" s="15">
        <v>22217</v>
      </c>
      <c r="B20" t="s">
        <v>1517</v>
      </c>
      <c r="C20" t="s">
        <v>1556</v>
      </c>
      <c r="D20" t="s">
        <v>1557</v>
      </c>
      <c r="E20" s="18">
        <v>1023</v>
      </c>
    </row>
    <row r="21" spans="1:5" ht="15.75" customHeight="1" x14ac:dyDescent="0.25">
      <c r="A21" s="15">
        <v>22218</v>
      </c>
      <c r="B21" t="s">
        <v>1517</v>
      </c>
      <c r="C21" t="s">
        <v>1558</v>
      </c>
      <c r="D21" t="s">
        <v>1559</v>
      </c>
      <c r="E21" s="18">
        <v>167</v>
      </c>
    </row>
    <row r="22" spans="1:5" ht="15.75" customHeight="1" x14ac:dyDescent="0.25">
      <c r="A22" s="15">
        <v>22219</v>
      </c>
      <c r="B22" t="s">
        <v>1517</v>
      </c>
      <c r="C22" t="s">
        <v>1560</v>
      </c>
      <c r="D22" t="s">
        <v>1561</v>
      </c>
      <c r="E22" s="18">
        <v>184</v>
      </c>
    </row>
    <row r="23" spans="1:5" ht="15.75" customHeight="1" x14ac:dyDescent="0.25">
      <c r="A23" s="15">
        <v>22221</v>
      </c>
      <c r="B23" t="s">
        <v>1517</v>
      </c>
      <c r="C23" t="s">
        <v>1562</v>
      </c>
      <c r="D23" t="s">
        <v>1563</v>
      </c>
      <c r="E23" s="18">
        <v>142</v>
      </c>
    </row>
    <row r="24" spans="1:5" ht="15.75" customHeight="1" x14ac:dyDescent="0.25">
      <c r="A24" s="15">
        <v>22223</v>
      </c>
      <c r="B24" t="s">
        <v>1517</v>
      </c>
      <c r="C24" t="s">
        <v>1564</v>
      </c>
      <c r="D24" t="s">
        <v>1565</v>
      </c>
      <c r="E24" s="18">
        <v>78</v>
      </c>
    </row>
    <row r="25" spans="1:5" ht="15.75" customHeight="1" x14ac:dyDescent="0.25">
      <c r="A25" s="15">
        <v>22225</v>
      </c>
      <c r="B25" t="s">
        <v>1517</v>
      </c>
      <c r="C25" t="s">
        <v>1566</v>
      </c>
      <c r="D25" t="s">
        <v>1567</v>
      </c>
      <c r="E25" s="18">
        <v>108</v>
      </c>
    </row>
    <row r="26" spans="1:5" ht="15.75" customHeight="1" x14ac:dyDescent="0.25">
      <c r="A26" s="15">
        <v>22227</v>
      </c>
      <c r="B26" t="s">
        <v>1517</v>
      </c>
      <c r="C26" t="s">
        <v>1568</v>
      </c>
      <c r="D26" t="s">
        <v>1569</v>
      </c>
      <c r="E26" s="18">
        <v>47</v>
      </c>
    </row>
    <row r="27" spans="1:5" ht="15.75" customHeight="1" x14ac:dyDescent="0.25">
      <c r="A27" s="15">
        <v>22317</v>
      </c>
      <c r="B27" t="s">
        <v>1517</v>
      </c>
      <c r="C27" t="s">
        <v>1570</v>
      </c>
      <c r="D27" t="s">
        <v>1571</v>
      </c>
      <c r="E27" s="18">
        <v>302</v>
      </c>
    </row>
    <row r="28" spans="1:5" ht="15.75" customHeight="1" x14ac:dyDescent="0.25">
      <c r="A28" s="15">
        <v>22318</v>
      </c>
      <c r="B28" t="s">
        <v>1517</v>
      </c>
      <c r="C28" t="s">
        <v>1572</v>
      </c>
      <c r="D28" t="s">
        <v>1573</v>
      </c>
      <c r="E28" s="18">
        <v>234</v>
      </c>
    </row>
    <row r="29" spans="1:5" ht="15.75" customHeight="1" x14ac:dyDescent="0.25">
      <c r="A29" s="15">
        <v>22319</v>
      </c>
      <c r="B29" t="s">
        <v>1517</v>
      </c>
      <c r="C29" t="s">
        <v>1574</v>
      </c>
      <c r="D29" t="s">
        <v>1575</v>
      </c>
      <c r="E29" s="18">
        <v>299</v>
      </c>
    </row>
    <row r="30" spans="1:5" ht="15.75" customHeight="1" x14ac:dyDescent="0.25">
      <c r="A30" s="15">
        <v>22321</v>
      </c>
      <c r="B30" t="s">
        <v>1517</v>
      </c>
      <c r="C30" t="s">
        <v>1576</v>
      </c>
      <c r="D30" t="s">
        <v>1577</v>
      </c>
      <c r="E30" s="18">
        <v>5024</v>
      </c>
    </row>
    <row r="31" spans="1:5" ht="15.75" customHeight="1" x14ac:dyDescent="0.25">
      <c r="A31" s="15">
        <v>22323</v>
      </c>
      <c r="B31" t="s">
        <v>1517</v>
      </c>
      <c r="C31" t="s">
        <v>1578</v>
      </c>
      <c r="D31" t="s">
        <v>1579</v>
      </c>
      <c r="E31" s="18">
        <v>2896</v>
      </c>
    </row>
    <row r="32" spans="1:5" ht="15.75" customHeight="1" x14ac:dyDescent="0.25">
      <c r="A32" s="15">
        <v>22325</v>
      </c>
      <c r="B32" t="s">
        <v>1517</v>
      </c>
      <c r="C32" t="s">
        <v>1580</v>
      </c>
      <c r="D32" t="s">
        <v>1581</v>
      </c>
      <c r="E32" s="18">
        <v>640</v>
      </c>
    </row>
    <row r="33" spans="1:5" ht="15.75" customHeight="1" x14ac:dyDescent="0.25">
      <c r="A33" s="15">
        <v>22327</v>
      </c>
      <c r="B33" t="s">
        <v>1517</v>
      </c>
      <c r="C33" t="s">
        <v>1582</v>
      </c>
      <c r="D33" t="s">
        <v>1583</v>
      </c>
      <c r="E33" s="18">
        <v>335</v>
      </c>
    </row>
    <row r="34" spans="1:5" ht="15.75" customHeight="1" x14ac:dyDescent="0.25">
      <c r="A34" s="15">
        <v>22329</v>
      </c>
      <c r="B34" t="s">
        <v>1517</v>
      </c>
      <c r="C34" t="s">
        <v>1584</v>
      </c>
      <c r="D34" t="s">
        <v>1585</v>
      </c>
      <c r="E34" s="18">
        <v>2046</v>
      </c>
    </row>
    <row r="35" spans="1:5" ht="15.75" customHeight="1" x14ac:dyDescent="0.25">
      <c r="A35" s="15">
        <v>22331</v>
      </c>
      <c r="B35" t="s">
        <v>1517</v>
      </c>
      <c r="C35" t="s">
        <v>1586</v>
      </c>
      <c r="D35" t="s">
        <v>1587</v>
      </c>
      <c r="E35" s="18">
        <v>2187</v>
      </c>
    </row>
    <row r="36" spans="1:5" ht="15.75" customHeight="1" x14ac:dyDescent="0.25">
      <c r="A36" s="15">
        <v>22333</v>
      </c>
      <c r="B36" t="s">
        <v>1517</v>
      </c>
      <c r="C36" t="s">
        <v>1588</v>
      </c>
      <c r="D36" t="s">
        <v>1589</v>
      </c>
      <c r="E36" s="18">
        <v>1432</v>
      </c>
    </row>
    <row r="37" spans="1:5" ht="15.75" customHeight="1" x14ac:dyDescent="0.25">
      <c r="A37" s="15">
        <v>22335</v>
      </c>
      <c r="B37" t="s">
        <v>1517</v>
      </c>
      <c r="C37" t="s">
        <v>1590</v>
      </c>
      <c r="D37" t="s">
        <v>1591</v>
      </c>
      <c r="E37" s="18">
        <v>436</v>
      </c>
    </row>
    <row r="38" spans="1:5" ht="15.75" customHeight="1" x14ac:dyDescent="0.25">
      <c r="A38" s="15">
        <v>22337</v>
      </c>
      <c r="B38" t="s">
        <v>1517</v>
      </c>
      <c r="C38" t="s">
        <v>1592</v>
      </c>
      <c r="D38" t="s">
        <v>1593</v>
      </c>
      <c r="E38" s="18">
        <v>752</v>
      </c>
    </row>
    <row r="39" spans="1:5" ht="15.75" customHeight="1" x14ac:dyDescent="0.25">
      <c r="A39" s="15">
        <v>22339</v>
      </c>
      <c r="B39" t="s">
        <v>1517</v>
      </c>
      <c r="C39" t="s">
        <v>1594</v>
      </c>
      <c r="D39" t="s">
        <v>1595</v>
      </c>
      <c r="E39" s="18">
        <v>609</v>
      </c>
    </row>
    <row r="40" spans="1:5" ht="15.75" customHeight="1" x14ac:dyDescent="0.25">
      <c r="A40" s="15">
        <v>22341</v>
      </c>
      <c r="B40" t="s">
        <v>1517</v>
      </c>
      <c r="C40" t="s">
        <v>1596</v>
      </c>
      <c r="D40" t="s">
        <v>1597</v>
      </c>
      <c r="E40" s="18">
        <v>1067</v>
      </c>
    </row>
    <row r="41" spans="1:5" ht="15.75" customHeight="1" x14ac:dyDescent="0.25">
      <c r="A41" s="15">
        <v>22343</v>
      </c>
      <c r="B41" t="s">
        <v>1517</v>
      </c>
      <c r="C41" t="s">
        <v>1598</v>
      </c>
      <c r="D41" t="s">
        <v>1599</v>
      </c>
      <c r="E41" s="18">
        <v>815</v>
      </c>
    </row>
    <row r="42" spans="1:5" ht="15.75" customHeight="1" x14ac:dyDescent="0.25">
      <c r="A42" s="15">
        <v>22345</v>
      </c>
      <c r="B42" t="s">
        <v>1517</v>
      </c>
      <c r="C42" t="s">
        <v>1600</v>
      </c>
      <c r="E42" s="18">
        <v>368</v>
      </c>
    </row>
    <row r="43" spans="1:5" ht="15.75" customHeight="1" x14ac:dyDescent="0.25">
      <c r="A43" s="15">
        <v>22347</v>
      </c>
      <c r="B43" t="s">
        <v>1517</v>
      </c>
      <c r="C43" t="s">
        <v>1601</v>
      </c>
      <c r="D43" t="s">
        <v>1602</v>
      </c>
      <c r="E43" s="18">
        <v>1212</v>
      </c>
    </row>
    <row r="44" spans="1:5" ht="15.75" customHeight="1" x14ac:dyDescent="0.25">
      <c r="A44" s="15">
        <v>22351</v>
      </c>
      <c r="B44" t="s">
        <v>1517</v>
      </c>
      <c r="C44" t="s">
        <v>1603</v>
      </c>
      <c r="D44" t="s">
        <v>1604</v>
      </c>
      <c r="E44" s="18">
        <v>28</v>
      </c>
    </row>
    <row r="45" spans="1:5" ht="15.75" customHeight="1" x14ac:dyDescent="0.25">
      <c r="A45" s="15">
        <v>22355</v>
      </c>
      <c r="B45" t="s">
        <v>1517</v>
      </c>
      <c r="C45" t="s">
        <v>1605</v>
      </c>
      <c r="D45" t="s">
        <v>1606</v>
      </c>
      <c r="E45" s="18">
        <v>174</v>
      </c>
    </row>
    <row r="46" spans="1:5" ht="15.75" customHeight="1" x14ac:dyDescent="0.25">
      <c r="A46" s="15">
        <v>22357</v>
      </c>
      <c r="B46" t="s">
        <v>1517</v>
      </c>
      <c r="C46" t="s">
        <v>1607</v>
      </c>
      <c r="D46" t="s">
        <v>1608</v>
      </c>
      <c r="E46" s="18">
        <v>347</v>
      </c>
    </row>
    <row r="47" spans="1:5" ht="15.75" customHeight="1" x14ac:dyDescent="0.25">
      <c r="A47" s="15">
        <v>22361</v>
      </c>
      <c r="B47" t="s">
        <v>1517</v>
      </c>
      <c r="C47" t="s">
        <v>1609</v>
      </c>
      <c r="D47" t="s">
        <v>1610</v>
      </c>
      <c r="E47" s="18">
        <v>9096</v>
      </c>
    </row>
    <row r="48" spans="1:5" ht="15.75" customHeight="1" x14ac:dyDescent="0.25">
      <c r="A48" s="15">
        <v>22363</v>
      </c>
      <c r="B48" t="s">
        <v>1517</v>
      </c>
      <c r="C48" t="s">
        <v>1611</v>
      </c>
      <c r="D48" t="s">
        <v>1612</v>
      </c>
      <c r="E48" s="18">
        <v>10041</v>
      </c>
    </row>
    <row r="49" spans="1:5" ht="15.75" customHeight="1" x14ac:dyDescent="0.25">
      <c r="A49" s="15">
        <v>22365</v>
      </c>
      <c r="B49" t="s">
        <v>1517</v>
      </c>
      <c r="C49" t="s">
        <v>1613</v>
      </c>
      <c r="D49" t="s">
        <v>1614</v>
      </c>
      <c r="E49" s="18">
        <v>10560</v>
      </c>
    </row>
    <row r="50" spans="1:5" ht="15.75" customHeight="1" x14ac:dyDescent="0.25">
      <c r="A50" s="15">
        <v>22367</v>
      </c>
      <c r="B50" t="s">
        <v>1517</v>
      </c>
      <c r="C50" t="s">
        <v>1615</v>
      </c>
      <c r="D50" t="s">
        <v>1616</v>
      </c>
      <c r="E50" s="18">
        <v>20360</v>
      </c>
    </row>
    <row r="51" spans="1:5" ht="15.75" customHeight="1" x14ac:dyDescent="0.25">
      <c r="A51" s="15">
        <v>22371</v>
      </c>
      <c r="B51" t="s">
        <v>1517</v>
      </c>
      <c r="C51" t="s">
        <v>1617</v>
      </c>
      <c r="D51" t="s">
        <v>1618</v>
      </c>
      <c r="E51" s="18">
        <v>3686</v>
      </c>
    </row>
    <row r="52" spans="1:5" ht="15.75" customHeight="1" x14ac:dyDescent="0.25">
      <c r="A52" s="15">
        <v>22373</v>
      </c>
      <c r="B52" t="s">
        <v>1517</v>
      </c>
      <c r="C52" t="s">
        <v>1619</v>
      </c>
      <c r="D52" t="s">
        <v>1618</v>
      </c>
      <c r="E52" s="18">
        <v>3686</v>
      </c>
    </row>
    <row r="53" spans="1:5" ht="15.75" customHeight="1" x14ac:dyDescent="0.25">
      <c r="A53" s="15">
        <v>81021</v>
      </c>
      <c r="B53" t="s">
        <v>1620</v>
      </c>
      <c r="C53" t="s">
        <v>1621</v>
      </c>
      <c r="D53" t="s">
        <v>1622</v>
      </c>
      <c r="E53" s="18">
        <v>694</v>
      </c>
    </row>
    <row r="54" spans="1:5" ht="15.75" customHeight="1" x14ac:dyDescent="0.25">
      <c r="A54" s="15">
        <v>81022</v>
      </c>
      <c r="B54" t="s">
        <v>1620</v>
      </c>
      <c r="C54" t="s">
        <v>1623</v>
      </c>
      <c r="D54" t="s">
        <v>1624</v>
      </c>
      <c r="E54" s="18">
        <v>347</v>
      </c>
    </row>
    <row r="55" spans="1:5" ht="15.75" customHeight="1" x14ac:dyDescent="0.25">
      <c r="A55" s="15">
        <v>81023</v>
      </c>
      <c r="B55" t="s">
        <v>1620</v>
      </c>
      <c r="C55" t="s">
        <v>1625</v>
      </c>
      <c r="D55" t="s">
        <v>1626</v>
      </c>
      <c r="E55" s="18">
        <v>174</v>
      </c>
    </row>
    <row r="56" spans="1:5" ht="15.75" customHeight="1" x14ac:dyDescent="0.25">
      <c r="A56" s="15">
        <v>81111</v>
      </c>
      <c r="B56" t="s">
        <v>1620</v>
      </c>
      <c r="C56" t="s">
        <v>1627</v>
      </c>
      <c r="D56" t="s">
        <v>1628</v>
      </c>
      <c r="E56" s="18">
        <v>27</v>
      </c>
    </row>
    <row r="57" spans="1:5" ht="15.75" customHeight="1" x14ac:dyDescent="0.25">
      <c r="A57" s="15">
        <v>81113</v>
      </c>
      <c r="B57" t="s">
        <v>1620</v>
      </c>
      <c r="C57" t="s">
        <v>1629</v>
      </c>
      <c r="D57" t="s">
        <v>1630</v>
      </c>
      <c r="E57" s="18">
        <v>27</v>
      </c>
    </row>
    <row r="58" spans="1:5" ht="15.75" customHeight="1" x14ac:dyDescent="0.25">
      <c r="A58" s="15">
        <v>81115</v>
      </c>
      <c r="B58" t="s">
        <v>1620</v>
      </c>
      <c r="C58" t="s">
        <v>1631</v>
      </c>
      <c r="D58" t="s">
        <v>1632</v>
      </c>
      <c r="E58" s="18">
        <v>23</v>
      </c>
    </row>
    <row r="59" spans="1:5" ht="15.75" customHeight="1" x14ac:dyDescent="0.25">
      <c r="A59" s="15">
        <v>81117</v>
      </c>
      <c r="B59" t="s">
        <v>1620</v>
      </c>
      <c r="C59" t="s">
        <v>1633</v>
      </c>
      <c r="D59" t="s">
        <v>1634</v>
      </c>
      <c r="E59" s="18">
        <v>54</v>
      </c>
    </row>
    <row r="60" spans="1:5" ht="15.75" customHeight="1" x14ac:dyDescent="0.25">
      <c r="A60" s="15">
        <v>81119</v>
      </c>
      <c r="B60" t="s">
        <v>1620</v>
      </c>
      <c r="C60" t="s">
        <v>1635</v>
      </c>
      <c r="D60" t="s">
        <v>1636</v>
      </c>
      <c r="E60" s="18">
        <v>89</v>
      </c>
    </row>
    <row r="61" spans="1:5" ht="15.75" customHeight="1" x14ac:dyDescent="0.25">
      <c r="A61" s="15">
        <v>81121</v>
      </c>
      <c r="B61" t="s">
        <v>1620</v>
      </c>
      <c r="C61" t="s">
        <v>1637</v>
      </c>
      <c r="D61" t="s">
        <v>1638</v>
      </c>
      <c r="E61" s="18">
        <v>24</v>
      </c>
    </row>
    <row r="62" spans="1:5" ht="15.75" customHeight="1" x14ac:dyDescent="0.25">
      <c r="A62" s="15">
        <v>81123</v>
      </c>
      <c r="B62" t="s">
        <v>1620</v>
      </c>
      <c r="C62" t="s">
        <v>1639</v>
      </c>
      <c r="D62" t="s">
        <v>1640</v>
      </c>
      <c r="E62" s="18">
        <v>23</v>
      </c>
    </row>
    <row r="63" spans="1:5" ht="15.75" customHeight="1" x14ac:dyDescent="0.25">
      <c r="A63" s="15">
        <v>81125</v>
      </c>
      <c r="B63" t="s">
        <v>1620</v>
      </c>
      <c r="C63" t="s">
        <v>1641</v>
      </c>
      <c r="D63" t="s">
        <v>1642</v>
      </c>
      <c r="E63" s="18">
        <v>22</v>
      </c>
    </row>
    <row r="64" spans="1:5" ht="15.75" customHeight="1" x14ac:dyDescent="0.25">
      <c r="A64" s="15">
        <v>81127</v>
      </c>
      <c r="B64" t="s">
        <v>1620</v>
      </c>
      <c r="C64" t="s">
        <v>1643</v>
      </c>
      <c r="D64" t="s">
        <v>1644</v>
      </c>
      <c r="E64" s="18">
        <v>11</v>
      </c>
    </row>
    <row r="65" spans="1:5" ht="15.75" customHeight="1" x14ac:dyDescent="0.25">
      <c r="A65" s="15">
        <v>81129</v>
      </c>
      <c r="B65" t="s">
        <v>1620</v>
      </c>
      <c r="C65" t="s">
        <v>1645</v>
      </c>
      <c r="D65" t="s">
        <v>1646</v>
      </c>
      <c r="E65" s="18">
        <v>31</v>
      </c>
    </row>
    <row r="66" spans="1:5" ht="15.75" customHeight="1" x14ac:dyDescent="0.25">
      <c r="A66" s="15">
        <v>81131</v>
      </c>
      <c r="B66" t="s">
        <v>1620</v>
      </c>
      <c r="C66" t="s">
        <v>1647</v>
      </c>
      <c r="D66" t="s">
        <v>1648</v>
      </c>
      <c r="E66" s="18">
        <v>36</v>
      </c>
    </row>
    <row r="67" spans="1:5" ht="15.75" customHeight="1" x14ac:dyDescent="0.25">
      <c r="A67" s="15">
        <v>81135</v>
      </c>
      <c r="B67" t="s">
        <v>1620</v>
      </c>
      <c r="C67" t="s">
        <v>1649</v>
      </c>
      <c r="D67" t="s">
        <v>1650</v>
      </c>
      <c r="E67" s="18">
        <v>30</v>
      </c>
    </row>
    <row r="68" spans="1:5" ht="15.75" customHeight="1" x14ac:dyDescent="0.25">
      <c r="A68" s="15">
        <v>81137</v>
      </c>
      <c r="B68" t="s">
        <v>1620</v>
      </c>
      <c r="C68" t="s">
        <v>1651</v>
      </c>
      <c r="D68" t="s">
        <v>1652</v>
      </c>
      <c r="E68" s="18">
        <v>27</v>
      </c>
    </row>
    <row r="69" spans="1:5" ht="15.75" customHeight="1" x14ac:dyDescent="0.25">
      <c r="A69" s="15">
        <v>81139</v>
      </c>
      <c r="B69" t="s">
        <v>1620</v>
      </c>
      <c r="C69" t="s">
        <v>1653</v>
      </c>
      <c r="D69" t="s">
        <v>1654</v>
      </c>
      <c r="E69" s="18">
        <v>29</v>
      </c>
    </row>
    <row r="70" spans="1:5" ht="15.75" customHeight="1" x14ac:dyDescent="0.25">
      <c r="A70" s="15">
        <v>81141</v>
      </c>
      <c r="B70" t="s">
        <v>1620</v>
      </c>
      <c r="C70" t="s">
        <v>1655</v>
      </c>
      <c r="D70" t="s">
        <v>1656</v>
      </c>
      <c r="E70" s="18">
        <v>57</v>
      </c>
    </row>
    <row r="71" spans="1:5" ht="15.75" customHeight="1" x14ac:dyDescent="0.25">
      <c r="A71" s="15">
        <v>81143</v>
      </c>
      <c r="B71" t="s">
        <v>1620</v>
      </c>
      <c r="C71" t="s">
        <v>1657</v>
      </c>
      <c r="D71" t="s">
        <v>1658</v>
      </c>
      <c r="E71" s="18">
        <v>33</v>
      </c>
    </row>
    <row r="72" spans="1:5" ht="15.75" customHeight="1" x14ac:dyDescent="0.25">
      <c r="A72" s="15">
        <v>81145</v>
      </c>
      <c r="B72" t="s">
        <v>1620</v>
      </c>
      <c r="C72" t="s">
        <v>1659</v>
      </c>
      <c r="D72" t="s">
        <v>1660</v>
      </c>
      <c r="E72" s="18">
        <v>30</v>
      </c>
    </row>
    <row r="73" spans="1:5" ht="15.75" customHeight="1" x14ac:dyDescent="0.25">
      <c r="A73" s="15">
        <v>81147</v>
      </c>
      <c r="B73" t="s">
        <v>1620</v>
      </c>
      <c r="C73" t="s">
        <v>1661</v>
      </c>
      <c r="D73" t="s">
        <v>1662</v>
      </c>
      <c r="E73" s="18">
        <v>27</v>
      </c>
    </row>
    <row r="74" spans="1:5" ht="15.75" customHeight="1" x14ac:dyDescent="0.25">
      <c r="A74" s="15">
        <v>81149</v>
      </c>
      <c r="B74" t="s">
        <v>1620</v>
      </c>
      <c r="C74" t="s">
        <v>1663</v>
      </c>
      <c r="D74" t="s">
        <v>1664</v>
      </c>
      <c r="E74" s="18">
        <v>26</v>
      </c>
    </row>
    <row r="75" spans="1:5" ht="15.75" customHeight="1" x14ac:dyDescent="0.25">
      <c r="A75" s="15">
        <v>81153</v>
      </c>
      <c r="B75" t="s">
        <v>1620</v>
      </c>
      <c r="C75" t="s">
        <v>1665</v>
      </c>
      <c r="D75" t="s">
        <v>1666</v>
      </c>
      <c r="E75" s="18">
        <v>31</v>
      </c>
    </row>
    <row r="76" spans="1:5" ht="15.75" customHeight="1" x14ac:dyDescent="0.25">
      <c r="A76" s="15">
        <v>81155</v>
      </c>
      <c r="B76" t="s">
        <v>1620</v>
      </c>
      <c r="C76" t="s">
        <v>1667</v>
      </c>
      <c r="D76" t="s">
        <v>1668</v>
      </c>
      <c r="E76" s="18">
        <v>23</v>
      </c>
    </row>
    <row r="77" spans="1:5" ht="15.75" customHeight="1" x14ac:dyDescent="0.25">
      <c r="A77" s="15">
        <v>81157</v>
      </c>
      <c r="B77" t="s">
        <v>1620</v>
      </c>
      <c r="C77" t="s">
        <v>1669</v>
      </c>
      <c r="D77" t="s">
        <v>1670</v>
      </c>
      <c r="E77" s="18">
        <v>22</v>
      </c>
    </row>
    <row r="78" spans="1:5" ht="15.75" customHeight="1" x14ac:dyDescent="0.25">
      <c r="A78" s="15">
        <v>81159</v>
      </c>
      <c r="B78" t="s">
        <v>1620</v>
      </c>
      <c r="C78" t="s">
        <v>1671</v>
      </c>
      <c r="D78" t="s">
        <v>1672</v>
      </c>
      <c r="E78" s="18">
        <v>26</v>
      </c>
    </row>
    <row r="79" spans="1:5" ht="15.75" customHeight="1" x14ac:dyDescent="0.25">
      <c r="A79" s="15">
        <v>81161</v>
      </c>
      <c r="B79" t="s">
        <v>1620</v>
      </c>
      <c r="C79" t="s">
        <v>1673</v>
      </c>
      <c r="D79" t="s">
        <v>1674</v>
      </c>
      <c r="E79" s="18">
        <v>68</v>
      </c>
    </row>
    <row r="80" spans="1:5" ht="15.75" customHeight="1" x14ac:dyDescent="0.25">
      <c r="A80" s="15">
        <v>81163</v>
      </c>
      <c r="B80" t="s">
        <v>1620</v>
      </c>
      <c r="C80" t="s">
        <v>1675</v>
      </c>
      <c r="D80" t="s">
        <v>1676</v>
      </c>
      <c r="E80" s="18">
        <v>35</v>
      </c>
    </row>
    <row r="81" spans="1:5" ht="15.75" customHeight="1" x14ac:dyDescent="0.25">
      <c r="A81" s="15">
        <v>81165</v>
      </c>
      <c r="B81" t="s">
        <v>1620</v>
      </c>
      <c r="C81" t="s">
        <v>1677</v>
      </c>
      <c r="D81" t="s">
        <v>1678</v>
      </c>
      <c r="E81" s="18">
        <v>45</v>
      </c>
    </row>
    <row r="82" spans="1:5" ht="15.75" customHeight="1" x14ac:dyDescent="0.25">
      <c r="A82" s="15">
        <v>81167</v>
      </c>
      <c r="B82" t="s">
        <v>1620</v>
      </c>
      <c r="C82" t="s">
        <v>1679</v>
      </c>
      <c r="D82" t="s">
        <v>1680</v>
      </c>
      <c r="E82" s="18">
        <v>62</v>
      </c>
    </row>
    <row r="83" spans="1:5" ht="15.75" customHeight="1" x14ac:dyDescent="0.25">
      <c r="A83" s="15">
        <v>81169</v>
      </c>
      <c r="B83" t="s">
        <v>1620</v>
      </c>
      <c r="C83" t="s">
        <v>1681</v>
      </c>
      <c r="D83" t="s">
        <v>1682</v>
      </c>
      <c r="E83" s="18">
        <v>25</v>
      </c>
    </row>
    <row r="84" spans="1:5" ht="15.75" customHeight="1" x14ac:dyDescent="0.25">
      <c r="A84" s="15">
        <v>81171</v>
      </c>
      <c r="B84" t="s">
        <v>1620</v>
      </c>
      <c r="C84" t="s">
        <v>1683</v>
      </c>
      <c r="D84" t="s">
        <v>1684</v>
      </c>
      <c r="E84" s="18">
        <v>62</v>
      </c>
    </row>
    <row r="85" spans="1:5" ht="15.75" customHeight="1" x14ac:dyDescent="0.25">
      <c r="A85" s="15">
        <v>81173</v>
      </c>
      <c r="B85" t="s">
        <v>1620</v>
      </c>
      <c r="C85" t="s">
        <v>1685</v>
      </c>
      <c r="D85" t="s">
        <v>1686</v>
      </c>
      <c r="E85" s="18">
        <v>84</v>
      </c>
    </row>
    <row r="86" spans="1:5" ht="15.75" customHeight="1" x14ac:dyDescent="0.25">
      <c r="A86" s="15">
        <v>81175</v>
      </c>
      <c r="B86" t="s">
        <v>1620</v>
      </c>
      <c r="C86" t="s">
        <v>1687</v>
      </c>
      <c r="D86" t="s">
        <v>1688</v>
      </c>
      <c r="E86" s="18">
        <v>137</v>
      </c>
    </row>
    <row r="87" spans="1:5" ht="15.75" customHeight="1" x14ac:dyDescent="0.25">
      <c r="A87" s="15">
        <v>81211</v>
      </c>
      <c r="B87" t="s">
        <v>1620</v>
      </c>
      <c r="C87" t="s">
        <v>1689</v>
      </c>
      <c r="D87" t="s">
        <v>1690</v>
      </c>
      <c r="E87" s="18">
        <v>13</v>
      </c>
    </row>
    <row r="88" spans="1:5" ht="15.75" customHeight="1" x14ac:dyDescent="0.25">
      <c r="A88" s="15">
        <v>81217</v>
      </c>
      <c r="B88" t="s">
        <v>1620</v>
      </c>
      <c r="C88" t="s">
        <v>1691</v>
      </c>
      <c r="D88" t="s">
        <v>1692</v>
      </c>
      <c r="E88" s="18">
        <v>548</v>
      </c>
    </row>
    <row r="89" spans="1:5" ht="15.75" customHeight="1" x14ac:dyDescent="0.25">
      <c r="A89" s="15">
        <v>81219</v>
      </c>
      <c r="B89" t="s">
        <v>1620</v>
      </c>
      <c r="C89" t="s">
        <v>1693</v>
      </c>
      <c r="D89" t="s">
        <v>1694</v>
      </c>
      <c r="E89" s="18">
        <v>17</v>
      </c>
    </row>
    <row r="90" spans="1:5" ht="15.75" customHeight="1" x14ac:dyDescent="0.25">
      <c r="A90" s="15">
        <v>81221</v>
      </c>
      <c r="B90" t="s">
        <v>1620</v>
      </c>
      <c r="C90" t="s">
        <v>1695</v>
      </c>
      <c r="D90" t="s">
        <v>1696</v>
      </c>
      <c r="E90" s="18">
        <v>162</v>
      </c>
    </row>
    <row r="91" spans="1:5" ht="15.75" customHeight="1" x14ac:dyDescent="0.25">
      <c r="A91" s="15">
        <v>81223</v>
      </c>
      <c r="B91" t="s">
        <v>1620</v>
      </c>
      <c r="C91" t="s">
        <v>1697</v>
      </c>
      <c r="D91" t="s">
        <v>1698</v>
      </c>
      <c r="E91" s="18">
        <v>29</v>
      </c>
    </row>
    <row r="92" spans="1:5" ht="15.75" customHeight="1" x14ac:dyDescent="0.25">
      <c r="A92" s="15">
        <v>81227</v>
      </c>
      <c r="B92" t="s">
        <v>1620</v>
      </c>
      <c r="C92" t="s">
        <v>1699</v>
      </c>
      <c r="D92" t="s">
        <v>1700</v>
      </c>
      <c r="E92" s="18">
        <v>394</v>
      </c>
    </row>
    <row r="93" spans="1:5" ht="15.75" customHeight="1" x14ac:dyDescent="0.25">
      <c r="A93" s="15">
        <v>81229</v>
      </c>
      <c r="B93" t="s">
        <v>1620</v>
      </c>
      <c r="C93" t="s">
        <v>1701</v>
      </c>
      <c r="D93" t="s">
        <v>1702</v>
      </c>
      <c r="E93" s="18">
        <v>210</v>
      </c>
    </row>
    <row r="94" spans="1:5" ht="15.75" customHeight="1" x14ac:dyDescent="0.25">
      <c r="A94" s="15">
        <v>81231</v>
      </c>
      <c r="B94" t="s">
        <v>1620</v>
      </c>
      <c r="C94" t="s">
        <v>1703</v>
      </c>
      <c r="D94" t="s">
        <v>1704</v>
      </c>
      <c r="E94" s="18">
        <v>82</v>
      </c>
    </row>
    <row r="95" spans="1:5" ht="15.75" customHeight="1" x14ac:dyDescent="0.25">
      <c r="A95" s="15">
        <v>81233</v>
      </c>
      <c r="B95" t="s">
        <v>1620</v>
      </c>
      <c r="C95" t="s">
        <v>1705</v>
      </c>
      <c r="D95" t="s">
        <v>1706</v>
      </c>
      <c r="E95" s="18">
        <v>46</v>
      </c>
    </row>
    <row r="96" spans="1:5" ht="15.75" customHeight="1" x14ac:dyDescent="0.25">
      <c r="A96" s="15">
        <v>81235</v>
      </c>
      <c r="B96" t="s">
        <v>1620</v>
      </c>
      <c r="C96" t="s">
        <v>1707</v>
      </c>
      <c r="D96" t="s">
        <v>1708</v>
      </c>
      <c r="E96" s="18">
        <v>495</v>
      </c>
    </row>
    <row r="97" spans="1:5" ht="15.75" customHeight="1" x14ac:dyDescent="0.25">
      <c r="A97" s="15">
        <v>81237</v>
      </c>
      <c r="B97" t="s">
        <v>1620</v>
      </c>
      <c r="C97" t="s">
        <v>1709</v>
      </c>
      <c r="D97" t="s">
        <v>1710</v>
      </c>
      <c r="E97" s="18">
        <v>988</v>
      </c>
    </row>
    <row r="98" spans="1:5" ht="15.75" customHeight="1" x14ac:dyDescent="0.25">
      <c r="A98" s="15">
        <v>81239</v>
      </c>
      <c r="B98" t="s">
        <v>1620</v>
      </c>
      <c r="C98" t="s">
        <v>1711</v>
      </c>
      <c r="D98" t="s">
        <v>1712</v>
      </c>
      <c r="E98" s="18">
        <v>25</v>
      </c>
    </row>
    <row r="99" spans="1:5" ht="15.75" customHeight="1" x14ac:dyDescent="0.25">
      <c r="A99" s="15">
        <v>81241</v>
      </c>
      <c r="B99" t="s">
        <v>1620</v>
      </c>
      <c r="C99" t="s">
        <v>1713</v>
      </c>
      <c r="D99" t="s">
        <v>1710</v>
      </c>
      <c r="E99" s="18">
        <v>34</v>
      </c>
    </row>
    <row r="100" spans="1:5" ht="15.75" customHeight="1" x14ac:dyDescent="0.25">
      <c r="A100" s="15">
        <v>81245</v>
      </c>
      <c r="B100" t="s">
        <v>1620</v>
      </c>
      <c r="C100" t="s">
        <v>1714</v>
      </c>
      <c r="E100" s="18">
        <v>19</v>
      </c>
    </row>
    <row r="101" spans="1:5" ht="15.75" customHeight="1" x14ac:dyDescent="0.25">
      <c r="A101" s="15">
        <v>81247</v>
      </c>
      <c r="B101" t="s">
        <v>1620</v>
      </c>
      <c r="C101" t="s">
        <v>1715</v>
      </c>
      <c r="D101" t="s">
        <v>1700</v>
      </c>
      <c r="E101" s="18">
        <v>30</v>
      </c>
    </row>
    <row r="102" spans="1:5" ht="15.75" customHeight="1" x14ac:dyDescent="0.25">
      <c r="A102" s="15">
        <v>81249</v>
      </c>
      <c r="B102" t="s">
        <v>1620</v>
      </c>
      <c r="C102" t="s">
        <v>1716</v>
      </c>
      <c r="D102" t="s">
        <v>1717</v>
      </c>
      <c r="E102" s="18">
        <v>331</v>
      </c>
    </row>
    <row r="103" spans="1:5" ht="15.75" customHeight="1" x14ac:dyDescent="0.25">
      <c r="A103" s="15">
        <v>81251</v>
      </c>
      <c r="B103" t="s">
        <v>1620</v>
      </c>
      <c r="C103" t="s">
        <v>1718</v>
      </c>
      <c r="D103" t="s">
        <v>1719</v>
      </c>
      <c r="E103" s="18">
        <v>28</v>
      </c>
    </row>
    <row r="104" spans="1:5" ht="15.75" customHeight="1" x14ac:dyDescent="0.25">
      <c r="A104" s="15">
        <v>81257</v>
      </c>
      <c r="B104" t="s">
        <v>1620</v>
      </c>
      <c r="C104" t="s">
        <v>1720</v>
      </c>
      <c r="D104" t="s">
        <v>1721</v>
      </c>
      <c r="E104" s="18">
        <v>262</v>
      </c>
    </row>
    <row r="105" spans="1:5" ht="15.75" customHeight="1" x14ac:dyDescent="0.25">
      <c r="A105" s="15">
        <v>81261</v>
      </c>
      <c r="B105" t="s">
        <v>1620</v>
      </c>
      <c r="C105" t="s">
        <v>1722</v>
      </c>
      <c r="E105" s="18">
        <v>50</v>
      </c>
    </row>
    <row r="106" spans="1:5" ht="15.75" customHeight="1" x14ac:dyDescent="0.25">
      <c r="A106" s="15">
        <v>81263</v>
      </c>
      <c r="B106" t="s">
        <v>1620</v>
      </c>
      <c r="C106" t="s">
        <v>1723</v>
      </c>
      <c r="D106" t="s">
        <v>1724</v>
      </c>
      <c r="E106" s="18">
        <v>153</v>
      </c>
    </row>
    <row r="107" spans="1:5" ht="15.75" customHeight="1" x14ac:dyDescent="0.25">
      <c r="A107" s="15">
        <v>81265</v>
      </c>
      <c r="B107" t="s">
        <v>1620</v>
      </c>
      <c r="C107" t="s">
        <v>1725</v>
      </c>
      <c r="D107" t="s">
        <v>1726</v>
      </c>
      <c r="E107" s="18">
        <v>1093</v>
      </c>
    </row>
    <row r="108" spans="1:5" ht="15.75" customHeight="1" x14ac:dyDescent="0.25">
      <c r="A108" s="15">
        <v>81269</v>
      </c>
      <c r="B108" t="s">
        <v>1620</v>
      </c>
      <c r="C108" t="s">
        <v>1727</v>
      </c>
      <c r="D108" t="s">
        <v>1728</v>
      </c>
      <c r="E108" s="18">
        <v>216</v>
      </c>
    </row>
    <row r="109" spans="1:5" ht="15.75" customHeight="1" x14ac:dyDescent="0.25">
      <c r="A109" s="15">
        <v>81275</v>
      </c>
      <c r="B109" t="s">
        <v>1620</v>
      </c>
      <c r="C109" t="s">
        <v>1729</v>
      </c>
      <c r="D109" t="s">
        <v>1730</v>
      </c>
      <c r="E109" s="18">
        <v>97</v>
      </c>
    </row>
    <row r="110" spans="1:5" ht="15.75" customHeight="1" x14ac:dyDescent="0.25">
      <c r="A110" s="15">
        <v>81289</v>
      </c>
      <c r="B110" t="s">
        <v>1620</v>
      </c>
      <c r="C110" t="s">
        <v>1731</v>
      </c>
      <c r="D110" t="s">
        <v>1732</v>
      </c>
      <c r="E110" s="18">
        <v>202</v>
      </c>
    </row>
    <row r="111" spans="1:5" ht="15.75" customHeight="1" x14ac:dyDescent="0.25">
      <c r="A111" s="15">
        <v>81293</v>
      </c>
      <c r="B111" t="s">
        <v>1620</v>
      </c>
      <c r="C111" t="s">
        <v>1733</v>
      </c>
      <c r="D111" t="s">
        <v>1734</v>
      </c>
      <c r="E111" s="18">
        <v>714</v>
      </c>
    </row>
    <row r="112" spans="1:5" ht="15.75" customHeight="1" x14ac:dyDescent="0.25">
      <c r="A112" s="15">
        <v>81295</v>
      </c>
      <c r="B112" t="s">
        <v>1620</v>
      </c>
      <c r="C112" t="s">
        <v>1735</v>
      </c>
      <c r="D112" t="s">
        <v>1736</v>
      </c>
      <c r="E112" s="18">
        <v>597</v>
      </c>
    </row>
    <row r="113" spans="1:5" ht="15.75" customHeight="1" x14ac:dyDescent="0.25">
      <c r="A113" s="15">
        <v>81297</v>
      </c>
      <c r="B113" t="s">
        <v>1620</v>
      </c>
      <c r="C113" t="s">
        <v>1737</v>
      </c>
      <c r="D113" t="s">
        <v>1738</v>
      </c>
      <c r="E113" s="18">
        <v>1216</v>
      </c>
    </row>
    <row r="114" spans="1:5" ht="15.75" customHeight="1" x14ac:dyDescent="0.25">
      <c r="A114" s="15">
        <v>81299</v>
      </c>
      <c r="B114" t="s">
        <v>1620</v>
      </c>
      <c r="C114" t="s">
        <v>1739</v>
      </c>
      <c r="D114" t="s">
        <v>1740</v>
      </c>
      <c r="E114" s="18">
        <v>396</v>
      </c>
    </row>
    <row r="115" spans="1:5" ht="15.75" customHeight="1" x14ac:dyDescent="0.25">
      <c r="A115" s="15">
        <v>81313</v>
      </c>
      <c r="B115" t="s">
        <v>1620</v>
      </c>
      <c r="C115" t="s">
        <v>1741</v>
      </c>
      <c r="D115" t="s">
        <v>1742</v>
      </c>
      <c r="E115" s="18">
        <v>146</v>
      </c>
    </row>
    <row r="116" spans="1:5" ht="15.75" customHeight="1" x14ac:dyDescent="0.25">
      <c r="A116" s="15">
        <v>81315</v>
      </c>
      <c r="B116" t="s">
        <v>1620</v>
      </c>
      <c r="C116" t="s">
        <v>1743</v>
      </c>
      <c r="D116" t="s">
        <v>1744</v>
      </c>
      <c r="E116" s="18">
        <v>80</v>
      </c>
    </row>
    <row r="117" spans="1:5" ht="15.75" customHeight="1" x14ac:dyDescent="0.25">
      <c r="A117" s="15">
        <v>81317</v>
      </c>
      <c r="B117" t="s">
        <v>1620</v>
      </c>
      <c r="C117" t="s">
        <v>1745</v>
      </c>
      <c r="D117" t="s">
        <v>1746</v>
      </c>
      <c r="E117" s="18">
        <v>1786</v>
      </c>
    </row>
    <row r="118" spans="1:5" ht="15.75" customHeight="1" x14ac:dyDescent="0.25">
      <c r="A118" s="15">
        <v>81319</v>
      </c>
      <c r="B118" t="s">
        <v>1620</v>
      </c>
      <c r="C118" t="s">
        <v>1747</v>
      </c>
      <c r="D118" t="s">
        <v>1748</v>
      </c>
      <c r="E118" s="18">
        <v>484</v>
      </c>
    </row>
    <row r="119" spans="1:5" ht="15.75" customHeight="1" x14ac:dyDescent="0.25">
      <c r="A119" s="15">
        <v>81321</v>
      </c>
      <c r="B119" t="s">
        <v>1620</v>
      </c>
      <c r="C119" t="s">
        <v>1749</v>
      </c>
      <c r="D119" t="s">
        <v>1750</v>
      </c>
      <c r="E119" s="18">
        <v>1257</v>
      </c>
    </row>
    <row r="120" spans="1:5" ht="15.75" customHeight="1" x14ac:dyDescent="0.25">
      <c r="A120" s="15">
        <v>81323</v>
      </c>
      <c r="B120" t="s">
        <v>1620</v>
      </c>
      <c r="C120" t="s">
        <v>1751</v>
      </c>
      <c r="D120" t="s">
        <v>1752</v>
      </c>
      <c r="E120" s="18">
        <v>135</v>
      </c>
    </row>
    <row r="121" spans="1:5" ht="15.75" customHeight="1" x14ac:dyDescent="0.25">
      <c r="A121" s="15">
        <v>81325</v>
      </c>
      <c r="B121" t="s">
        <v>1620</v>
      </c>
      <c r="C121" t="s">
        <v>1753</v>
      </c>
      <c r="D121" t="s">
        <v>1754</v>
      </c>
      <c r="E121" s="18">
        <v>31</v>
      </c>
    </row>
    <row r="122" spans="1:5" ht="15.75" customHeight="1" x14ac:dyDescent="0.25">
      <c r="A122" s="15">
        <v>81327</v>
      </c>
      <c r="B122" t="s">
        <v>1620</v>
      </c>
      <c r="C122" t="s">
        <v>1755</v>
      </c>
      <c r="D122" t="s">
        <v>1756</v>
      </c>
      <c r="E122" s="18">
        <v>67</v>
      </c>
    </row>
    <row r="123" spans="1:5" ht="15.75" customHeight="1" x14ac:dyDescent="0.25">
      <c r="A123" s="15">
        <v>81329</v>
      </c>
      <c r="B123" t="s">
        <v>1620</v>
      </c>
      <c r="C123" t="s">
        <v>1757</v>
      </c>
      <c r="D123" t="s">
        <v>1758</v>
      </c>
      <c r="E123" s="18">
        <v>15</v>
      </c>
    </row>
    <row r="124" spans="1:5" ht="15.75" customHeight="1" x14ac:dyDescent="0.25">
      <c r="A124" s="15">
        <v>81331</v>
      </c>
      <c r="B124" t="s">
        <v>1620</v>
      </c>
      <c r="C124" t="s">
        <v>1759</v>
      </c>
      <c r="D124" t="s">
        <v>1710</v>
      </c>
      <c r="E124" s="18">
        <v>191</v>
      </c>
    </row>
    <row r="125" spans="1:5" ht="15.75" customHeight="1" x14ac:dyDescent="0.25">
      <c r="A125" s="15">
        <v>81337</v>
      </c>
      <c r="B125" t="s">
        <v>1620</v>
      </c>
      <c r="C125" t="s">
        <v>1760</v>
      </c>
      <c r="D125" t="s">
        <v>1761</v>
      </c>
      <c r="E125" s="18">
        <v>18</v>
      </c>
    </row>
    <row r="126" spans="1:5" ht="15.75" customHeight="1" x14ac:dyDescent="0.25">
      <c r="A126" s="15">
        <v>81339</v>
      </c>
      <c r="B126" t="s">
        <v>1620</v>
      </c>
      <c r="C126" t="s">
        <v>1762</v>
      </c>
      <c r="D126" t="s">
        <v>1763</v>
      </c>
      <c r="E126" s="18">
        <v>654</v>
      </c>
    </row>
    <row r="127" spans="1:5" ht="15.75" customHeight="1" x14ac:dyDescent="0.25">
      <c r="A127" s="15">
        <v>81341</v>
      </c>
      <c r="B127" t="s">
        <v>1620</v>
      </c>
      <c r="C127" t="s">
        <v>1764</v>
      </c>
      <c r="D127" t="s">
        <v>1765</v>
      </c>
      <c r="E127" s="18">
        <v>82</v>
      </c>
    </row>
    <row r="128" spans="1:5" ht="15.75" customHeight="1" x14ac:dyDescent="0.25">
      <c r="A128" s="15">
        <v>81345</v>
      </c>
      <c r="B128" t="s">
        <v>1620</v>
      </c>
      <c r="C128" t="s">
        <v>1766</v>
      </c>
      <c r="D128" t="s">
        <v>1767</v>
      </c>
      <c r="E128" s="18">
        <v>37</v>
      </c>
    </row>
    <row r="129" spans="1:5" ht="15.75" customHeight="1" x14ac:dyDescent="0.25">
      <c r="A129" s="15">
        <v>81347</v>
      </c>
      <c r="B129" t="s">
        <v>1620</v>
      </c>
      <c r="C129" t="s">
        <v>1768</v>
      </c>
      <c r="D129" t="s">
        <v>1769</v>
      </c>
      <c r="E129" s="18">
        <v>31</v>
      </c>
    </row>
    <row r="130" spans="1:5" ht="15.75" customHeight="1" x14ac:dyDescent="0.25">
      <c r="A130" s="15">
        <v>81349</v>
      </c>
      <c r="B130" t="s">
        <v>1620</v>
      </c>
      <c r="C130" t="s">
        <v>1770</v>
      </c>
      <c r="D130" t="s">
        <v>1771</v>
      </c>
      <c r="E130" s="18">
        <v>31</v>
      </c>
    </row>
    <row r="131" spans="1:5" ht="15.75" customHeight="1" x14ac:dyDescent="0.25">
      <c r="A131" s="15">
        <v>81351</v>
      </c>
      <c r="B131" t="s">
        <v>1620</v>
      </c>
      <c r="C131" t="s">
        <v>1772</v>
      </c>
      <c r="D131" t="s">
        <v>1773</v>
      </c>
      <c r="E131" s="18">
        <v>264</v>
      </c>
    </row>
    <row r="132" spans="1:5" ht="15.75" customHeight="1" x14ac:dyDescent="0.25">
      <c r="A132" s="15">
        <v>81353</v>
      </c>
      <c r="B132" t="s">
        <v>1620</v>
      </c>
      <c r="C132" t="s">
        <v>1774</v>
      </c>
      <c r="D132" t="s">
        <v>1775</v>
      </c>
      <c r="E132" s="18">
        <v>254</v>
      </c>
    </row>
    <row r="133" spans="1:5" ht="15.75" customHeight="1" x14ac:dyDescent="0.25">
      <c r="A133" s="15">
        <v>81355</v>
      </c>
      <c r="B133" t="s">
        <v>1620</v>
      </c>
      <c r="C133" t="s">
        <v>1776</v>
      </c>
      <c r="D133" t="s">
        <v>1777</v>
      </c>
      <c r="E133" s="18">
        <v>205</v>
      </c>
    </row>
    <row r="134" spans="1:5" ht="15.75" customHeight="1" x14ac:dyDescent="0.25">
      <c r="A134" s="15">
        <v>81357</v>
      </c>
      <c r="B134" t="s">
        <v>1620</v>
      </c>
      <c r="C134" t="s">
        <v>1778</v>
      </c>
      <c r="D134" t="s">
        <v>1779</v>
      </c>
      <c r="E134" s="18">
        <v>18</v>
      </c>
    </row>
    <row r="135" spans="1:5" ht="15.75" customHeight="1" x14ac:dyDescent="0.25">
      <c r="A135" s="15">
        <v>81359</v>
      </c>
      <c r="B135" t="s">
        <v>1620</v>
      </c>
      <c r="C135" t="s">
        <v>1780</v>
      </c>
      <c r="D135" t="s">
        <v>1781</v>
      </c>
      <c r="E135" s="18">
        <v>14</v>
      </c>
    </row>
    <row r="136" spans="1:5" ht="15.75" customHeight="1" x14ac:dyDescent="0.25">
      <c r="A136" s="15">
        <v>81361</v>
      </c>
      <c r="B136" t="s">
        <v>1620</v>
      </c>
      <c r="C136" t="s">
        <v>1782</v>
      </c>
      <c r="D136" t="s">
        <v>1783</v>
      </c>
      <c r="E136" s="18">
        <v>16</v>
      </c>
    </row>
    <row r="137" spans="1:5" ht="15.75" customHeight="1" x14ac:dyDescent="0.25">
      <c r="A137" s="15">
        <v>81363</v>
      </c>
      <c r="B137" t="s">
        <v>1620</v>
      </c>
      <c r="C137" t="s">
        <v>1784</v>
      </c>
      <c r="D137" t="s">
        <v>1783</v>
      </c>
      <c r="E137" s="18">
        <v>15</v>
      </c>
    </row>
    <row r="138" spans="1:5" ht="15.75" customHeight="1" x14ac:dyDescent="0.25">
      <c r="A138" s="15">
        <v>81365</v>
      </c>
      <c r="B138" t="s">
        <v>1620</v>
      </c>
      <c r="C138" t="s">
        <v>1785</v>
      </c>
      <c r="D138" t="s">
        <v>1783</v>
      </c>
      <c r="E138" s="18">
        <v>15</v>
      </c>
    </row>
    <row r="139" spans="1:5" ht="15.75" customHeight="1" x14ac:dyDescent="0.25">
      <c r="A139" s="15">
        <v>81367</v>
      </c>
      <c r="B139" t="s">
        <v>1620</v>
      </c>
      <c r="C139" t="s">
        <v>1786</v>
      </c>
      <c r="D139" t="s">
        <v>1787</v>
      </c>
      <c r="E139" s="18">
        <v>12</v>
      </c>
    </row>
    <row r="140" spans="1:5" ht="15.75" customHeight="1" x14ac:dyDescent="0.25">
      <c r="A140" s="15">
        <v>81369</v>
      </c>
      <c r="B140" t="s">
        <v>1620</v>
      </c>
      <c r="C140" t="s">
        <v>1788</v>
      </c>
      <c r="D140" t="s">
        <v>1789</v>
      </c>
      <c r="E140" s="18">
        <v>21</v>
      </c>
    </row>
    <row r="141" spans="1:5" ht="15.75" customHeight="1" x14ac:dyDescent="0.25">
      <c r="A141" s="15">
        <v>81371</v>
      </c>
      <c r="B141" t="s">
        <v>1620</v>
      </c>
      <c r="C141" t="s">
        <v>1790</v>
      </c>
      <c r="D141" t="s">
        <v>1700</v>
      </c>
      <c r="E141" s="18">
        <v>21</v>
      </c>
    </row>
    <row r="142" spans="1:5" ht="15.75" customHeight="1" x14ac:dyDescent="0.25">
      <c r="A142" s="15">
        <v>81373</v>
      </c>
      <c r="B142" t="s">
        <v>1620</v>
      </c>
      <c r="C142" t="s">
        <v>1791</v>
      </c>
      <c r="D142" t="s">
        <v>1792</v>
      </c>
      <c r="E142" s="18">
        <v>119</v>
      </c>
    </row>
    <row r="143" spans="1:5" ht="15.75" customHeight="1" x14ac:dyDescent="0.25">
      <c r="A143" s="15">
        <v>81375</v>
      </c>
      <c r="B143" t="s">
        <v>1620</v>
      </c>
      <c r="C143" t="s">
        <v>1793</v>
      </c>
      <c r="D143" t="s">
        <v>1794</v>
      </c>
      <c r="E143" s="18">
        <v>28</v>
      </c>
    </row>
    <row r="144" spans="1:5" ht="15.75" customHeight="1" x14ac:dyDescent="0.25">
      <c r="A144" s="15">
        <v>81377</v>
      </c>
      <c r="B144" t="s">
        <v>1620</v>
      </c>
      <c r="C144" t="s">
        <v>1795</v>
      </c>
      <c r="D144" t="s">
        <v>1796</v>
      </c>
      <c r="E144" s="18">
        <v>266</v>
      </c>
    </row>
    <row r="145" spans="1:5" ht="15.75" customHeight="1" x14ac:dyDescent="0.25">
      <c r="A145" s="15">
        <v>81379</v>
      </c>
      <c r="B145" t="s">
        <v>1620</v>
      </c>
      <c r="C145" t="s">
        <v>1797</v>
      </c>
      <c r="D145" t="s">
        <v>1798</v>
      </c>
      <c r="E145" s="18">
        <v>12</v>
      </c>
    </row>
    <row r="146" spans="1:5" ht="15.75" customHeight="1" x14ac:dyDescent="0.25">
      <c r="A146" s="15">
        <v>81383</v>
      </c>
      <c r="B146" t="s">
        <v>1620</v>
      </c>
      <c r="C146" t="s">
        <v>1799</v>
      </c>
      <c r="D146" t="s">
        <v>1800</v>
      </c>
      <c r="E146" s="18">
        <v>22</v>
      </c>
    </row>
    <row r="147" spans="1:5" ht="15.75" customHeight="1" x14ac:dyDescent="0.25">
      <c r="A147" s="15">
        <v>81385</v>
      </c>
      <c r="B147" t="s">
        <v>1620</v>
      </c>
      <c r="C147" t="s">
        <v>1801</v>
      </c>
      <c r="D147" t="s">
        <v>1802</v>
      </c>
      <c r="E147" s="18">
        <v>95</v>
      </c>
    </row>
    <row r="148" spans="1:5" ht="15.75" customHeight="1" x14ac:dyDescent="0.25">
      <c r="A148" s="15">
        <v>81387</v>
      </c>
      <c r="B148" t="s">
        <v>1620</v>
      </c>
      <c r="C148" t="s">
        <v>1803</v>
      </c>
      <c r="D148" t="s">
        <v>1804</v>
      </c>
      <c r="E148" s="18">
        <v>74</v>
      </c>
    </row>
    <row r="149" spans="1:5" ht="15.75" customHeight="1" x14ac:dyDescent="0.25">
      <c r="A149" s="15">
        <v>81389</v>
      </c>
      <c r="B149" t="s">
        <v>1620</v>
      </c>
      <c r="C149" t="s">
        <v>1805</v>
      </c>
      <c r="D149" t="s">
        <v>1806</v>
      </c>
      <c r="E149" s="18">
        <v>146</v>
      </c>
    </row>
    <row r="150" spans="1:5" ht="15.75" customHeight="1" x14ac:dyDescent="0.25">
      <c r="A150" s="15">
        <v>81391</v>
      </c>
      <c r="B150" t="s">
        <v>1620</v>
      </c>
      <c r="C150" t="s">
        <v>1807</v>
      </c>
      <c r="D150" t="s">
        <v>1808</v>
      </c>
      <c r="E150" s="18">
        <v>230</v>
      </c>
    </row>
    <row r="151" spans="1:5" ht="15.75" customHeight="1" x14ac:dyDescent="0.25">
      <c r="A151" s="15">
        <v>81393</v>
      </c>
      <c r="B151" t="s">
        <v>1620</v>
      </c>
      <c r="C151" t="s">
        <v>1809</v>
      </c>
      <c r="D151" t="s">
        <v>1810</v>
      </c>
      <c r="E151" s="18">
        <v>22</v>
      </c>
    </row>
    <row r="152" spans="1:5" ht="15.75" customHeight="1" x14ac:dyDescent="0.25">
      <c r="A152" s="15">
        <v>81395</v>
      </c>
      <c r="B152" t="s">
        <v>1620</v>
      </c>
      <c r="C152" t="s">
        <v>1811</v>
      </c>
      <c r="D152" t="s">
        <v>1812</v>
      </c>
      <c r="E152" s="18">
        <v>355</v>
      </c>
    </row>
    <row r="153" spans="1:5" ht="15.75" customHeight="1" x14ac:dyDescent="0.25">
      <c r="A153" s="15">
        <v>81397</v>
      </c>
      <c r="B153" t="s">
        <v>1620</v>
      </c>
      <c r="C153" t="s">
        <v>1813</v>
      </c>
      <c r="D153" t="s">
        <v>1802</v>
      </c>
      <c r="E153" s="18">
        <v>63</v>
      </c>
    </row>
    <row r="154" spans="1:5" ht="15.75" customHeight="1" x14ac:dyDescent="0.25">
      <c r="A154" s="15">
        <v>81399</v>
      </c>
      <c r="B154" t="s">
        <v>1620</v>
      </c>
      <c r="C154" t="s">
        <v>1814</v>
      </c>
      <c r="D154" t="s">
        <v>1815</v>
      </c>
      <c r="E154" s="18">
        <v>131</v>
      </c>
    </row>
    <row r="155" spans="1:5" ht="15.75" customHeight="1" x14ac:dyDescent="0.25">
      <c r="A155" s="15">
        <v>81411</v>
      </c>
      <c r="B155" t="s">
        <v>1620</v>
      </c>
      <c r="C155" t="s">
        <v>1816</v>
      </c>
      <c r="D155" t="s">
        <v>1815</v>
      </c>
      <c r="E155" s="18">
        <v>158</v>
      </c>
    </row>
    <row r="156" spans="1:5" ht="15.75" customHeight="1" x14ac:dyDescent="0.25">
      <c r="A156" s="15">
        <v>81413</v>
      </c>
      <c r="B156" t="s">
        <v>1620</v>
      </c>
      <c r="C156" t="s">
        <v>1817</v>
      </c>
      <c r="D156" t="s">
        <v>1818</v>
      </c>
      <c r="E156" s="18">
        <v>213</v>
      </c>
    </row>
    <row r="157" spans="1:5" ht="15.75" customHeight="1" x14ac:dyDescent="0.25">
      <c r="A157" s="15">
        <v>81415</v>
      </c>
      <c r="B157" t="s">
        <v>1620</v>
      </c>
      <c r="C157" t="s">
        <v>1819</v>
      </c>
      <c r="D157" t="s">
        <v>1820</v>
      </c>
      <c r="E157" s="18">
        <v>13</v>
      </c>
    </row>
    <row r="158" spans="1:5" ht="15.75" customHeight="1" x14ac:dyDescent="0.25">
      <c r="A158" s="15">
        <v>81419</v>
      </c>
      <c r="B158" t="s">
        <v>1620</v>
      </c>
      <c r="C158" t="s">
        <v>1821</v>
      </c>
      <c r="D158" t="s">
        <v>1800</v>
      </c>
      <c r="E158" s="18">
        <v>28</v>
      </c>
    </row>
    <row r="159" spans="1:5" ht="15.75" customHeight="1" x14ac:dyDescent="0.25">
      <c r="A159" s="15">
        <v>81421</v>
      </c>
      <c r="B159" t="s">
        <v>1620</v>
      </c>
      <c r="C159" t="s">
        <v>1822</v>
      </c>
      <c r="D159" t="s">
        <v>1800</v>
      </c>
      <c r="E159" s="18">
        <v>18</v>
      </c>
    </row>
    <row r="160" spans="1:5" ht="15.75" customHeight="1" x14ac:dyDescent="0.25">
      <c r="A160" s="15">
        <v>81423</v>
      </c>
      <c r="B160" t="s">
        <v>1620</v>
      </c>
      <c r="C160" t="s">
        <v>1823</v>
      </c>
      <c r="D160" t="s">
        <v>1802</v>
      </c>
      <c r="E160" s="18">
        <v>310</v>
      </c>
    </row>
    <row r="161" spans="1:5" ht="15.75" customHeight="1" x14ac:dyDescent="0.25">
      <c r="A161" s="15">
        <v>81425</v>
      </c>
      <c r="B161" t="s">
        <v>1620</v>
      </c>
      <c r="C161" t="s">
        <v>1824</v>
      </c>
      <c r="D161" t="s">
        <v>1825</v>
      </c>
      <c r="E161" s="18">
        <v>66</v>
      </c>
    </row>
    <row r="162" spans="1:5" ht="15.75" customHeight="1" x14ac:dyDescent="0.25">
      <c r="A162" s="15">
        <v>81427</v>
      </c>
      <c r="B162" t="s">
        <v>1620</v>
      </c>
      <c r="C162" t="s">
        <v>1826</v>
      </c>
      <c r="D162" t="s">
        <v>1827</v>
      </c>
      <c r="E162" s="18">
        <v>17</v>
      </c>
    </row>
    <row r="163" spans="1:5" ht="15.75" customHeight="1" x14ac:dyDescent="0.25">
      <c r="A163" s="15">
        <v>81429</v>
      </c>
      <c r="B163" t="s">
        <v>1620</v>
      </c>
      <c r="C163" t="s">
        <v>1828</v>
      </c>
      <c r="D163" t="s">
        <v>1829</v>
      </c>
      <c r="E163" s="18">
        <v>93</v>
      </c>
    </row>
    <row r="164" spans="1:5" ht="15.75" customHeight="1" x14ac:dyDescent="0.25">
      <c r="A164" s="15">
        <v>81431</v>
      </c>
      <c r="B164" t="s">
        <v>1620</v>
      </c>
      <c r="C164" t="s">
        <v>1830</v>
      </c>
      <c r="D164" t="s">
        <v>1831</v>
      </c>
      <c r="E164" s="18">
        <v>97</v>
      </c>
    </row>
    <row r="165" spans="1:5" ht="15.75" customHeight="1" x14ac:dyDescent="0.25">
      <c r="A165" s="15">
        <v>81433</v>
      </c>
      <c r="B165" t="s">
        <v>1620</v>
      </c>
      <c r="C165" t="s">
        <v>1832</v>
      </c>
      <c r="D165" t="s">
        <v>1833</v>
      </c>
      <c r="E165" s="18">
        <v>561</v>
      </c>
    </row>
    <row r="166" spans="1:5" ht="15.75" customHeight="1" x14ac:dyDescent="0.25">
      <c r="A166" s="15">
        <v>81435</v>
      </c>
      <c r="B166" t="s">
        <v>1620</v>
      </c>
      <c r="C166" t="s">
        <v>1834</v>
      </c>
      <c r="D166" t="s">
        <v>1800</v>
      </c>
      <c r="E166" s="18">
        <v>21</v>
      </c>
    </row>
    <row r="167" spans="1:5" ht="15.75" customHeight="1" x14ac:dyDescent="0.25">
      <c r="A167" s="15">
        <v>81439</v>
      </c>
      <c r="B167" t="s">
        <v>1620</v>
      </c>
      <c r="C167" t="s">
        <v>1835</v>
      </c>
      <c r="D167" t="s">
        <v>1836</v>
      </c>
      <c r="E167" s="18">
        <v>15</v>
      </c>
    </row>
    <row r="168" spans="1:5" ht="15.75" customHeight="1" x14ac:dyDescent="0.25">
      <c r="A168" s="15">
        <v>81443</v>
      </c>
      <c r="B168" t="s">
        <v>1620</v>
      </c>
      <c r="C168" t="s">
        <v>1837</v>
      </c>
      <c r="D168" t="s">
        <v>1838</v>
      </c>
      <c r="E168" s="18">
        <v>43</v>
      </c>
    </row>
    <row r="169" spans="1:5" ht="15.75" customHeight="1" x14ac:dyDescent="0.25">
      <c r="A169" s="15">
        <v>81447</v>
      </c>
      <c r="B169" t="s">
        <v>1620</v>
      </c>
      <c r="C169" t="s">
        <v>1839</v>
      </c>
      <c r="D169" t="s">
        <v>1840</v>
      </c>
      <c r="E169" s="18">
        <v>107</v>
      </c>
    </row>
    <row r="170" spans="1:5" ht="15.75" customHeight="1" x14ac:dyDescent="0.25">
      <c r="A170" s="15">
        <v>81449</v>
      </c>
      <c r="B170" t="s">
        <v>1620</v>
      </c>
      <c r="C170" t="s">
        <v>1841</v>
      </c>
      <c r="D170" t="s">
        <v>1842</v>
      </c>
      <c r="E170" s="18">
        <v>205</v>
      </c>
    </row>
    <row r="171" spans="1:5" ht="15.75" customHeight="1" x14ac:dyDescent="0.25">
      <c r="A171" s="15">
        <v>81451</v>
      </c>
      <c r="B171" t="s">
        <v>1620</v>
      </c>
      <c r="C171" t="s">
        <v>1843</v>
      </c>
      <c r="D171" t="s">
        <v>1844</v>
      </c>
      <c r="E171" s="18">
        <v>64</v>
      </c>
    </row>
    <row r="172" spans="1:5" ht="15.75" customHeight="1" x14ac:dyDescent="0.25">
      <c r="A172" s="15">
        <v>81457</v>
      </c>
      <c r="B172" t="s">
        <v>1620</v>
      </c>
      <c r="C172" t="s">
        <v>1845</v>
      </c>
      <c r="D172" t="s">
        <v>1815</v>
      </c>
      <c r="E172" s="18">
        <v>101</v>
      </c>
    </row>
    <row r="173" spans="1:5" ht="15.75" customHeight="1" x14ac:dyDescent="0.25">
      <c r="A173" s="15">
        <v>81461</v>
      </c>
      <c r="B173" t="s">
        <v>1620</v>
      </c>
      <c r="C173" t="s">
        <v>1846</v>
      </c>
      <c r="D173" t="s">
        <v>1847</v>
      </c>
      <c r="E173" s="18">
        <v>483</v>
      </c>
    </row>
    <row r="174" spans="1:5" ht="15.75" customHeight="1" x14ac:dyDescent="0.25">
      <c r="A174" s="15">
        <v>81463</v>
      </c>
      <c r="B174" t="s">
        <v>1620</v>
      </c>
      <c r="C174" t="s">
        <v>1848</v>
      </c>
      <c r="D174" t="s">
        <v>1849</v>
      </c>
      <c r="E174" s="18">
        <v>12</v>
      </c>
    </row>
    <row r="175" spans="1:5" ht="15.75" customHeight="1" x14ac:dyDescent="0.25">
      <c r="A175" s="15">
        <v>81465</v>
      </c>
      <c r="B175" t="s">
        <v>1620</v>
      </c>
      <c r="C175" t="s">
        <v>1850</v>
      </c>
      <c r="D175" t="s">
        <v>1851</v>
      </c>
      <c r="E175" s="18">
        <v>20</v>
      </c>
    </row>
    <row r="176" spans="1:5" ht="15.75" customHeight="1" x14ac:dyDescent="0.25">
      <c r="A176" s="15">
        <v>81469</v>
      </c>
      <c r="B176" t="s">
        <v>1620</v>
      </c>
      <c r="C176" t="s">
        <v>1852</v>
      </c>
      <c r="D176" t="s">
        <v>1853</v>
      </c>
      <c r="E176" s="18">
        <v>15</v>
      </c>
    </row>
    <row r="177" spans="1:5" ht="15.75" customHeight="1" x14ac:dyDescent="0.25">
      <c r="A177" s="15">
        <v>81471</v>
      </c>
      <c r="B177" t="s">
        <v>1620</v>
      </c>
      <c r="C177" t="s">
        <v>1441</v>
      </c>
      <c r="D177" t="s">
        <v>1783</v>
      </c>
      <c r="E177" s="18">
        <v>23</v>
      </c>
    </row>
    <row r="178" spans="1:5" ht="15.75" customHeight="1" x14ac:dyDescent="0.25">
      <c r="A178" s="15">
        <v>81473</v>
      </c>
      <c r="B178" t="s">
        <v>1620</v>
      </c>
      <c r="C178" t="s">
        <v>1854</v>
      </c>
      <c r="D178" t="s">
        <v>1700</v>
      </c>
      <c r="E178" s="18">
        <v>50</v>
      </c>
    </row>
    <row r="179" spans="1:5" ht="15.75" customHeight="1" x14ac:dyDescent="0.25">
      <c r="A179" s="15">
        <v>81475</v>
      </c>
      <c r="B179" t="s">
        <v>1620</v>
      </c>
      <c r="C179" t="s">
        <v>1855</v>
      </c>
      <c r="D179" t="s">
        <v>1800</v>
      </c>
      <c r="E179" s="18">
        <v>17</v>
      </c>
    </row>
    <row r="180" spans="1:5" ht="15.75" customHeight="1" x14ac:dyDescent="0.25">
      <c r="A180" s="15">
        <v>81479</v>
      </c>
      <c r="B180" t="s">
        <v>1620</v>
      </c>
      <c r="C180" t="s">
        <v>1856</v>
      </c>
      <c r="D180" t="s">
        <v>1857</v>
      </c>
      <c r="E180" s="18">
        <v>245</v>
      </c>
    </row>
    <row r="181" spans="1:5" ht="15.75" customHeight="1" x14ac:dyDescent="0.25">
      <c r="A181" s="15">
        <v>81481</v>
      </c>
      <c r="B181" t="s">
        <v>1620</v>
      </c>
      <c r="C181" t="s">
        <v>1858</v>
      </c>
      <c r="D181" t="s">
        <v>1859</v>
      </c>
      <c r="E181" s="18">
        <v>47</v>
      </c>
    </row>
    <row r="182" spans="1:5" ht="15.75" customHeight="1" x14ac:dyDescent="0.25">
      <c r="A182" s="15">
        <v>81483</v>
      </c>
      <c r="B182" t="s">
        <v>1620</v>
      </c>
      <c r="C182" t="s">
        <v>1860</v>
      </c>
      <c r="D182" t="s">
        <v>1861</v>
      </c>
      <c r="E182" s="18">
        <v>89</v>
      </c>
    </row>
    <row r="183" spans="1:5" ht="15.75" customHeight="1" x14ac:dyDescent="0.25">
      <c r="A183" s="15">
        <v>81485</v>
      </c>
      <c r="B183" t="s">
        <v>1620</v>
      </c>
      <c r="C183" t="s">
        <v>1862</v>
      </c>
      <c r="D183" t="s">
        <v>1863</v>
      </c>
      <c r="E183" s="18">
        <v>424</v>
      </c>
    </row>
    <row r="184" spans="1:5" ht="15.75" customHeight="1" x14ac:dyDescent="0.25">
      <c r="A184" s="15">
        <v>81487</v>
      </c>
      <c r="B184" t="s">
        <v>1620</v>
      </c>
      <c r="C184" t="s">
        <v>1864</v>
      </c>
      <c r="D184" t="s">
        <v>1865</v>
      </c>
      <c r="E184" s="18">
        <v>348</v>
      </c>
    </row>
    <row r="185" spans="1:5" ht="15.75" customHeight="1" x14ac:dyDescent="0.25">
      <c r="A185" s="15">
        <v>81489</v>
      </c>
      <c r="B185" t="s">
        <v>1620</v>
      </c>
      <c r="C185" t="s">
        <v>1866</v>
      </c>
      <c r="D185" t="s">
        <v>1815</v>
      </c>
      <c r="E185" s="18">
        <v>295</v>
      </c>
    </row>
    <row r="186" spans="1:5" ht="15.75" customHeight="1" x14ac:dyDescent="0.25">
      <c r="A186" s="15">
        <v>81491</v>
      </c>
      <c r="B186" t="s">
        <v>1620</v>
      </c>
      <c r="C186" t="s">
        <v>1867</v>
      </c>
      <c r="D186" t="s">
        <v>1868</v>
      </c>
      <c r="E186" s="18">
        <v>26</v>
      </c>
    </row>
    <row r="187" spans="1:5" ht="15.75" customHeight="1" x14ac:dyDescent="0.25">
      <c r="A187" s="15">
        <v>81493</v>
      </c>
      <c r="B187" t="s">
        <v>1620</v>
      </c>
      <c r="C187" t="s">
        <v>1869</v>
      </c>
      <c r="D187" t="s">
        <v>1870</v>
      </c>
      <c r="E187" s="18">
        <v>54</v>
      </c>
    </row>
    <row r="188" spans="1:5" ht="15.75" customHeight="1" x14ac:dyDescent="0.25">
      <c r="A188" s="15">
        <v>81495</v>
      </c>
      <c r="B188" t="s">
        <v>1620</v>
      </c>
      <c r="C188" t="s">
        <v>1871</v>
      </c>
      <c r="D188" t="s">
        <v>1872</v>
      </c>
      <c r="E188" s="18">
        <v>30</v>
      </c>
    </row>
    <row r="189" spans="1:5" ht="15.75" customHeight="1" x14ac:dyDescent="0.25">
      <c r="A189" s="15">
        <v>81497</v>
      </c>
      <c r="B189" t="s">
        <v>1620</v>
      </c>
      <c r="C189" t="s">
        <v>1873</v>
      </c>
      <c r="D189" t="s">
        <v>1874</v>
      </c>
      <c r="E189" s="18">
        <v>42</v>
      </c>
    </row>
    <row r="190" spans="1:5" ht="15.75" customHeight="1" x14ac:dyDescent="0.25">
      <c r="A190" s="15">
        <v>81499</v>
      </c>
      <c r="B190" t="s">
        <v>1620</v>
      </c>
      <c r="C190" t="s">
        <v>1449</v>
      </c>
      <c r="D190" t="s">
        <v>1875</v>
      </c>
      <c r="E190" s="18">
        <v>17</v>
      </c>
    </row>
    <row r="191" spans="1:5" ht="15.75" customHeight="1" x14ac:dyDescent="0.25">
      <c r="A191" s="15">
        <v>81511</v>
      </c>
      <c r="B191" t="s">
        <v>1620</v>
      </c>
      <c r="C191" t="s">
        <v>1876</v>
      </c>
      <c r="D191" t="s">
        <v>1877</v>
      </c>
      <c r="E191" s="18">
        <v>8</v>
      </c>
    </row>
    <row r="192" spans="1:5" ht="15.75" customHeight="1" x14ac:dyDescent="0.25">
      <c r="A192" s="15">
        <v>81513</v>
      </c>
      <c r="B192" t="s">
        <v>1620</v>
      </c>
      <c r="C192" t="s">
        <v>1878</v>
      </c>
      <c r="D192" t="s">
        <v>1877</v>
      </c>
      <c r="E192" s="18">
        <v>17</v>
      </c>
    </row>
    <row r="193" spans="1:5" ht="15.75" customHeight="1" x14ac:dyDescent="0.25">
      <c r="A193" s="15">
        <v>81517</v>
      </c>
      <c r="B193" t="s">
        <v>1620</v>
      </c>
      <c r="C193" t="s">
        <v>1879</v>
      </c>
      <c r="D193" t="s">
        <v>1815</v>
      </c>
      <c r="E193" s="18">
        <v>30</v>
      </c>
    </row>
    <row r="194" spans="1:5" ht="15.75" customHeight="1" x14ac:dyDescent="0.25">
      <c r="A194" s="15">
        <v>81521</v>
      </c>
      <c r="B194" t="s">
        <v>1620</v>
      </c>
      <c r="C194" t="s">
        <v>1880</v>
      </c>
      <c r="D194" t="s">
        <v>1881</v>
      </c>
      <c r="E194" s="18">
        <v>53</v>
      </c>
    </row>
    <row r="195" spans="1:5" ht="15.75" customHeight="1" x14ac:dyDescent="0.25">
      <c r="A195" s="15">
        <v>81523</v>
      </c>
      <c r="B195" t="s">
        <v>1620</v>
      </c>
      <c r="C195" t="s">
        <v>1448</v>
      </c>
      <c r="D195" t="s">
        <v>1875</v>
      </c>
      <c r="E195" s="18">
        <v>22</v>
      </c>
    </row>
    <row r="196" spans="1:5" ht="15.75" customHeight="1" x14ac:dyDescent="0.25">
      <c r="A196" s="15">
        <v>81527</v>
      </c>
      <c r="B196" t="s">
        <v>1620</v>
      </c>
      <c r="C196" t="s">
        <v>1882</v>
      </c>
      <c r="D196" t="s">
        <v>1883</v>
      </c>
      <c r="E196" s="18">
        <v>60</v>
      </c>
    </row>
    <row r="197" spans="1:5" ht="15.75" customHeight="1" x14ac:dyDescent="0.25">
      <c r="A197" s="15">
        <v>81533</v>
      </c>
      <c r="B197" t="s">
        <v>1620</v>
      </c>
      <c r="C197" t="s">
        <v>1884</v>
      </c>
      <c r="D197" t="s">
        <v>1885</v>
      </c>
      <c r="E197" s="18">
        <v>84</v>
      </c>
    </row>
    <row r="198" spans="1:5" ht="15.75" customHeight="1" x14ac:dyDescent="0.25">
      <c r="A198" s="15">
        <v>81537</v>
      </c>
      <c r="B198" t="s">
        <v>1620</v>
      </c>
      <c r="C198" t="s">
        <v>1886</v>
      </c>
      <c r="D198" t="s">
        <v>1887</v>
      </c>
      <c r="E198" s="18">
        <v>97</v>
      </c>
    </row>
    <row r="199" spans="1:5" ht="15.75" customHeight="1" x14ac:dyDescent="0.25">
      <c r="A199" s="15">
        <v>81541</v>
      </c>
      <c r="B199" t="s">
        <v>1620</v>
      </c>
      <c r="C199" t="s">
        <v>1888</v>
      </c>
      <c r="D199" t="s">
        <v>1710</v>
      </c>
      <c r="E199" s="18">
        <v>61</v>
      </c>
    </row>
    <row r="200" spans="1:5" ht="15.75" customHeight="1" x14ac:dyDescent="0.25">
      <c r="A200" s="15">
        <v>81543</v>
      </c>
      <c r="B200" t="s">
        <v>1620</v>
      </c>
      <c r="C200" t="s">
        <v>1889</v>
      </c>
      <c r="D200" t="s">
        <v>1890</v>
      </c>
      <c r="E200" s="18">
        <v>119</v>
      </c>
    </row>
    <row r="201" spans="1:5" ht="15.75" customHeight="1" x14ac:dyDescent="0.25">
      <c r="A201" s="15">
        <v>81545</v>
      </c>
      <c r="B201" t="s">
        <v>1620</v>
      </c>
      <c r="C201" t="s">
        <v>1891</v>
      </c>
      <c r="D201" t="s">
        <v>1892</v>
      </c>
      <c r="E201" s="18">
        <v>86</v>
      </c>
    </row>
    <row r="202" spans="1:5" ht="15.75" customHeight="1" x14ac:dyDescent="0.25">
      <c r="A202" s="15">
        <v>81547</v>
      </c>
      <c r="B202" t="s">
        <v>1620</v>
      </c>
      <c r="C202" t="s">
        <v>1893</v>
      </c>
      <c r="D202" t="s">
        <v>1894</v>
      </c>
      <c r="E202" s="18">
        <v>25</v>
      </c>
    </row>
    <row r="203" spans="1:5" ht="15.75" customHeight="1" x14ac:dyDescent="0.25">
      <c r="A203" s="15">
        <v>81549</v>
      </c>
      <c r="B203" t="s">
        <v>1620</v>
      </c>
      <c r="C203" t="s">
        <v>1895</v>
      </c>
      <c r="D203" t="s">
        <v>1896</v>
      </c>
      <c r="E203" s="18">
        <v>112</v>
      </c>
    </row>
    <row r="204" spans="1:5" ht="15.75" customHeight="1" x14ac:dyDescent="0.25">
      <c r="A204" s="15">
        <v>81555</v>
      </c>
      <c r="B204" t="s">
        <v>1620</v>
      </c>
      <c r="C204" t="s">
        <v>1897</v>
      </c>
      <c r="D204" t="s">
        <v>1815</v>
      </c>
      <c r="E204" s="18">
        <v>148</v>
      </c>
    </row>
    <row r="205" spans="1:5" ht="15.75" customHeight="1" x14ac:dyDescent="0.25">
      <c r="A205" s="15">
        <v>81557</v>
      </c>
      <c r="B205" t="s">
        <v>1620</v>
      </c>
      <c r="C205" t="s">
        <v>1898</v>
      </c>
      <c r="D205" t="s">
        <v>1899</v>
      </c>
      <c r="E205" s="18">
        <v>320</v>
      </c>
    </row>
    <row r="206" spans="1:5" ht="15.75" customHeight="1" x14ac:dyDescent="0.25">
      <c r="A206" s="15">
        <v>81561</v>
      </c>
      <c r="B206" t="s">
        <v>1620</v>
      </c>
      <c r="C206" t="s">
        <v>1900</v>
      </c>
      <c r="D206" t="s">
        <v>1901</v>
      </c>
      <c r="E206" s="18">
        <v>61</v>
      </c>
    </row>
    <row r="207" spans="1:5" ht="15.75" customHeight="1" x14ac:dyDescent="0.25">
      <c r="A207" s="15">
        <v>81563</v>
      </c>
      <c r="B207" t="s">
        <v>1620</v>
      </c>
      <c r="C207" t="s">
        <v>1902</v>
      </c>
      <c r="D207" t="s">
        <v>1903</v>
      </c>
      <c r="E207" s="18">
        <v>12</v>
      </c>
    </row>
    <row r="208" spans="1:5" ht="15.75" customHeight="1" x14ac:dyDescent="0.25">
      <c r="A208" s="15">
        <v>81567</v>
      </c>
      <c r="B208" t="s">
        <v>1620</v>
      </c>
      <c r="C208" t="s">
        <v>1904</v>
      </c>
      <c r="D208" t="s">
        <v>1905</v>
      </c>
      <c r="E208" s="18">
        <v>151</v>
      </c>
    </row>
    <row r="209" spans="1:5" ht="15.75" customHeight="1" x14ac:dyDescent="0.25">
      <c r="A209" s="15">
        <v>81569</v>
      </c>
      <c r="B209" t="s">
        <v>1620</v>
      </c>
      <c r="C209" t="s">
        <v>1906</v>
      </c>
      <c r="D209" t="s">
        <v>1907</v>
      </c>
      <c r="E209" s="18">
        <v>216</v>
      </c>
    </row>
    <row r="210" spans="1:5" ht="15.75" customHeight="1" x14ac:dyDescent="0.25">
      <c r="A210" s="15">
        <v>81573</v>
      </c>
      <c r="B210" t="s">
        <v>1620</v>
      </c>
      <c r="C210" t="s">
        <v>1908</v>
      </c>
      <c r="D210" t="s">
        <v>1909</v>
      </c>
      <c r="E210" s="18">
        <v>7</v>
      </c>
    </row>
    <row r="211" spans="1:5" ht="15.75" customHeight="1" x14ac:dyDescent="0.25">
      <c r="A211" s="15">
        <v>81577</v>
      </c>
      <c r="B211" t="s">
        <v>1620</v>
      </c>
      <c r="C211" t="s">
        <v>1910</v>
      </c>
      <c r="D211" t="s">
        <v>1911</v>
      </c>
      <c r="E211" s="18">
        <v>22</v>
      </c>
    </row>
    <row r="212" spans="1:5" ht="15.75" customHeight="1" x14ac:dyDescent="0.25">
      <c r="A212" s="15">
        <v>81579</v>
      </c>
      <c r="B212" t="s">
        <v>1620</v>
      </c>
      <c r="C212" t="s">
        <v>1912</v>
      </c>
      <c r="D212" t="s">
        <v>1913</v>
      </c>
      <c r="E212" s="18">
        <v>10</v>
      </c>
    </row>
    <row r="213" spans="1:5" ht="15.75" customHeight="1" x14ac:dyDescent="0.25">
      <c r="A213" s="15">
        <v>81581</v>
      </c>
      <c r="B213" t="s">
        <v>1620</v>
      </c>
      <c r="C213" t="s">
        <v>1914</v>
      </c>
      <c r="D213" t="s">
        <v>1913</v>
      </c>
      <c r="E213" s="18">
        <v>33</v>
      </c>
    </row>
    <row r="214" spans="1:5" ht="15.75" customHeight="1" x14ac:dyDescent="0.25">
      <c r="A214" s="15">
        <v>81585</v>
      </c>
      <c r="B214" t="s">
        <v>1620</v>
      </c>
      <c r="C214" t="s">
        <v>1915</v>
      </c>
      <c r="D214" t="s">
        <v>1916</v>
      </c>
      <c r="E214" s="18">
        <v>73</v>
      </c>
    </row>
    <row r="215" spans="1:5" ht="15.75" customHeight="1" x14ac:dyDescent="0.25">
      <c r="A215" s="15">
        <v>81587</v>
      </c>
      <c r="B215" t="s">
        <v>1620</v>
      </c>
      <c r="C215" t="s">
        <v>1917</v>
      </c>
      <c r="D215" t="s">
        <v>1918</v>
      </c>
      <c r="E215" s="18">
        <v>82</v>
      </c>
    </row>
    <row r="216" spans="1:5" ht="15.75" customHeight="1" x14ac:dyDescent="0.25">
      <c r="A216" s="15">
        <v>81593</v>
      </c>
      <c r="B216" t="s">
        <v>1620</v>
      </c>
      <c r="C216" t="s">
        <v>1919</v>
      </c>
      <c r="D216" t="s">
        <v>1920</v>
      </c>
      <c r="E216" s="18">
        <v>20</v>
      </c>
    </row>
    <row r="217" spans="1:5" ht="15.75" customHeight="1" x14ac:dyDescent="0.25">
      <c r="A217" s="15">
        <v>81611</v>
      </c>
      <c r="B217" t="s">
        <v>1620</v>
      </c>
      <c r="C217" t="s">
        <v>1443</v>
      </c>
      <c r="D217" t="s">
        <v>1921</v>
      </c>
      <c r="E217" s="18">
        <v>28</v>
      </c>
    </row>
    <row r="218" spans="1:5" ht="15.75" customHeight="1" x14ac:dyDescent="0.25">
      <c r="A218" s="15">
        <v>81613</v>
      </c>
      <c r="B218" t="s">
        <v>1620</v>
      </c>
      <c r="C218" t="s">
        <v>1922</v>
      </c>
      <c r="D218" t="s">
        <v>1923</v>
      </c>
      <c r="E218" s="18">
        <v>152</v>
      </c>
    </row>
    <row r="219" spans="1:5" ht="15.75" customHeight="1" x14ac:dyDescent="0.25">
      <c r="A219" s="15">
        <v>81617</v>
      </c>
      <c r="B219" t="s">
        <v>1620</v>
      </c>
      <c r="C219" t="s">
        <v>1924</v>
      </c>
      <c r="D219" t="s">
        <v>1925</v>
      </c>
      <c r="E219" s="18">
        <v>31</v>
      </c>
    </row>
    <row r="220" spans="1:5" ht="15.75" customHeight="1" x14ac:dyDescent="0.25">
      <c r="A220" s="15">
        <v>81621</v>
      </c>
      <c r="B220" t="s">
        <v>1620</v>
      </c>
      <c r="C220" t="s">
        <v>526</v>
      </c>
      <c r="D220" t="s">
        <v>1926</v>
      </c>
      <c r="E220" s="18">
        <v>18</v>
      </c>
    </row>
    <row r="221" spans="1:5" ht="15.75" customHeight="1" x14ac:dyDescent="0.25">
      <c r="A221" s="15">
        <v>81623</v>
      </c>
      <c r="B221" t="s">
        <v>1620</v>
      </c>
      <c r="C221" t="s">
        <v>1927</v>
      </c>
      <c r="D221" t="s">
        <v>1928</v>
      </c>
      <c r="E221" s="18">
        <v>305</v>
      </c>
    </row>
    <row r="222" spans="1:5" ht="15.75" customHeight="1" x14ac:dyDescent="0.25">
      <c r="A222" s="15">
        <v>81625</v>
      </c>
      <c r="B222" t="s">
        <v>1620</v>
      </c>
      <c r="C222" t="s">
        <v>1929</v>
      </c>
      <c r="D222" t="s">
        <v>1930</v>
      </c>
      <c r="E222" s="18">
        <v>19</v>
      </c>
    </row>
    <row r="223" spans="1:5" ht="15.75" customHeight="1" x14ac:dyDescent="0.25">
      <c r="A223" s="15">
        <v>81627</v>
      </c>
      <c r="B223" t="s">
        <v>1620</v>
      </c>
      <c r="C223" t="s">
        <v>1931</v>
      </c>
      <c r="D223" t="s">
        <v>1932</v>
      </c>
      <c r="E223" s="18">
        <v>45</v>
      </c>
    </row>
    <row r="224" spans="1:5" ht="15.75" customHeight="1" x14ac:dyDescent="0.25">
      <c r="A224" s="15">
        <v>81629</v>
      </c>
      <c r="B224" t="s">
        <v>1620</v>
      </c>
      <c r="C224" t="s">
        <v>1933</v>
      </c>
      <c r="D224" t="s">
        <v>1934</v>
      </c>
      <c r="E224" s="18">
        <v>78</v>
      </c>
    </row>
    <row r="225" spans="1:5" ht="15.75" customHeight="1" x14ac:dyDescent="0.25">
      <c r="A225" s="15">
        <v>81631</v>
      </c>
      <c r="B225" t="s">
        <v>1620</v>
      </c>
      <c r="C225" t="s">
        <v>1935</v>
      </c>
      <c r="D225" t="s">
        <v>1868</v>
      </c>
      <c r="E225" s="18">
        <v>278</v>
      </c>
    </row>
    <row r="226" spans="1:5" ht="15.75" customHeight="1" x14ac:dyDescent="0.25">
      <c r="A226" s="15">
        <v>81633</v>
      </c>
      <c r="B226" t="s">
        <v>1620</v>
      </c>
      <c r="C226" t="s">
        <v>1936</v>
      </c>
      <c r="D226" t="s">
        <v>1937</v>
      </c>
      <c r="E226" s="18">
        <v>22</v>
      </c>
    </row>
    <row r="227" spans="1:5" ht="15.75" customHeight="1" x14ac:dyDescent="0.25">
      <c r="A227" s="15">
        <v>81635</v>
      </c>
      <c r="B227" t="s">
        <v>1620</v>
      </c>
      <c r="C227" t="s">
        <v>1938</v>
      </c>
      <c r="D227" t="s">
        <v>1868</v>
      </c>
      <c r="E227" s="18">
        <v>276</v>
      </c>
    </row>
    <row r="228" spans="1:5" ht="15.75" customHeight="1" x14ac:dyDescent="0.25">
      <c r="A228" s="15">
        <v>81637</v>
      </c>
      <c r="B228" t="s">
        <v>1620</v>
      </c>
      <c r="C228" t="s">
        <v>1939</v>
      </c>
      <c r="D228" t="s">
        <v>1940</v>
      </c>
      <c r="E228" s="18">
        <v>69</v>
      </c>
    </row>
    <row r="229" spans="1:5" ht="15.75" customHeight="1" x14ac:dyDescent="0.25">
      <c r="A229" s="15">
        <v>81639</v>
      </c>
      <c r="B229" t="s">
        <v>1620</v>
      </c>
      <c r="C229" t="s">
        <v>1941</v>
      </c>
      <c r="D229" t="s">
        <v>1942</v>
      </c>
      <c r="E229" s="18">
        <v>341</v>
      </c>
    </row>
    <row r="230" spans="1:5" ht="15.75" customHeight="1" x14ac:dyDescent="0.25">
      <c r="A230" s="15">
        <v>81641</v>
      </c>
      <c r="B230" t="s">
        <v>1620</v>
      </c>
      <c r="C230" t="s">
        <v>1943</v>
      </c>
      <c r="D230" t="s">
        <v>1944</v>
      </c>
      <c r="E230" s="18">
        <v>19</v>
      </c>
    </row>
    <row r="231" spans="1:5" ht="15.75" customHeight="1" x14ac:dyDescent="0.25">
      <c r="A231" s="15">
        <v>81643</v>
      </c>
      <c r="B231" t="s">
        <v>1620</v>
      </c>
      <c r="C231" t="s">
        <v>1945</v>
      </c>
      <c r="D231" t="s">
        <v>1946</v>
      </c>
      <c r="E231" s="18">
        <v>100</v>
      </c>
    </row>
    <row r="232" spans="1:5" ht="15.75" customHeight="1" x14ac:dyDescent="0.25">
      <c r="A232" s="15">
        <v>81645</v>
      </c>
      <c r="B232" t="s">
        <v>1620</v>
      </c>
      <c r="C232" t="s">
        <v>1947</v>
      </c>
      <c r="D232" t="s">
        <v>1948</v>
      </c>
      <c r="E232" s="18">
        <v>13</v>
      </c>
    </row>
    <row r="233" spans="1:5" ht="15.75" customHeight="1" x14ac:dyDescent="0.25">
      <c r="A233" s="15">
        <v>81651</v>
      </c>
      <c r="B233" t="s">
        <v>1620</v>
      </c>
      <c r="C233" t="s">
        <v>1949</v>
      </c>
      <c r="D233" t="s">
        <v>1950</v>
      </c>
      <c r="E233" s="18">
        <v>108</v>
      </c>
    </row>
    <row r="234" spans="1:5" ht="15.75" customHeight="1" x14ac:dyDescent="0.25">
      <c r="A234" s="15">
        <v>81655</v>
      </c>
      <c r="B234" t="s">
        <v>1620</v>
      </c>
      <c r="C234" t="s">
        <v>1951</v>
      </c>
      <c r="D234" t="s">
        <v>1952</v>
      </c>
      <c r="E234" s="18">
        <v>569</v>
      </c>
    </row>
    <row r="235" spans="1:5" ht="15.75" customHeight="1" x14ac:dyDescent="0.25">
      <c r="A235" s="15">
        <v>81657</v>
      </c>
      <c r="B235" t="s">
        <v>1620</v>
      </c>
      <c r="C235" t="s">
        <v>1953</v>
      </c>
      <c r="D235" t="s">
        <v>1954</v>
      </c>
      <c r="E235" s="18">
        <v>281</v>
      </c>
    </row>
    <row r="236" spans="1:5" ht="15.75" customHeight="1" x14ac:dyDescent="0.25">
      <c r="A236" s="15">
        <v>81659</v>
      </c>
      <c r="B236" t="s">
        <v>1620</v>
      </c>
      <c r="C236" t="s">
        <v>1955</v>
      </c>
      <c r="D236" t="s">
        <v>1956</v>
      </c>
      <c r="E236" s="18">
        <v>296</v>
      </c>
    </row>
    <row r="237" spans="1:5" ht="15.75" customHeight="1" x14ac:dyDescent="0.25">
      <c r="A237" s="15">
        <v>81661</v>
      </c>
      <c r="B237" t="s">
        <v>1620</v>
      </c>
      <c r="C237" t="s">
        <v>1957</v>
      </c>
      <c r="D237" t="s">
        <v>1958</v>
      </c>
      <c r="E237" s="18">
        <v>461</v>
      </c>
    </row>
    <row r="238" spans="1:5" ht="15.75" customHeight="1" x14ac:dyDescent="0.25">
      <c r="A238" s="15">
        <v>81663</v>
      </c>
      <c r="B238" t="s">
        <v>1620</v>
      </c>
      <c r="C238" t="s">
        <v>1959</v>
      </c>
      <c r="D238" t="s">
        <v>1960</v>
      </c>
      <c r="E238" s="18">
        <v>578</v>
      </c>
    </row>
    <row r="239" spans="1:5" ht="15.75" customHeight="1" x14ac:dyDescent="0.25">
      <c r="A239" s="15">
        <v>81665</v>
      </c>
      <c r="B239" t="s">
        <v>1620</v>
      </c>
      <c r="C239" t="s">
        <v>1961</v>
      </c>
      <c r="D239" t="s">
        <v>1962</v>
      </c>
      <c r="E239" s="18">
        <v>1691</v>
      </c>
    </row>
    <row r="240" spans="1:5" ht="15.75" customHeight="1" x14ac:dyDescent="0.25">
      <c r="A240" s="15">
        <v>81667</v>
      </c>
      <c r="B240" t="s">
        <v>1620</v>
      </c>
      <c r="C240" t="s">
        <v>1963</v>
      </c>
      <c r="D240" t="s">
        <v>1964</v>
      </c>
      <c r="E240" s="18">
        <v>2712</v>
      </c>
    </row>
    <row r="241" spans="1:5" ht="15.75" customHeight="1" x14ac:dyDescent="0.25">
      <c r="A241" s="15">
        <v>81675</v>
      </c>
      <c r="B241" t="s">
        <v>1620</v>
      </c>
      <c r="C241" t="s">
        <v>1965</v>
      </c>
      <c r="D241" t="s">
        <v>1966</v>
      </c>
      <c r="E241" s="18">
        <v>127</v>
      </c>
    </row>
    <row r="242" spans="1:5" ht="15.75" customHeight="1" x14ac:dyDescent="0.25">
      <c r="A242" s="15">
        <v>81677</v>
      </c>
      <c r="B242" t="s">
        <v>1620</v>
      </c>
      <c r="C242" t="s">
        <v>1967</v>
      </c>
      <c r="D242" t="s">
        <v>1968</v>
      </c>
      <c r="E242" s="18">
        <v>23</v>
      </c>
    </row>
    <row r="243" spans="1:5" ht="15.75" customHeight="1" x14ac:dyDescent="0.25">
      <c r="A243" s="15">
        <v>81679</v>
      </c>
      <c r="B243" t="s">
        <v>1620</v>
      </c>
      <c r="C243" t="s">
        <v>1969</v>
      </c>
      <c r="D243" t="s">
        <v>1970</v>
      </c>
      <c r="E243" s="18">
        <v>1770</v>
      </c>
    </row>
    <row r="244" spans="1:5" ht="15.75" customHeight="1" x14ac:dyDescent="0.25">
      <c r="A244" s="15">
        <v>81681</v>
      </c>
      <c r="B244" t="s">
        <v>1620</v>
      </c>
      <c r="C244" t="s">
        <v>1971</v>
      </c>
      <c r="D244" t="s">
        <v>1972</v>
      </c>
      <c r="E244" s="18">
        <v>1465</v>
      </c>
    </row>
    <row r="245" spans="1:5" ht="15.75" customHeight="1" x14ac:dyDescent="0.25">
      <c r="A245" s="15">
        <v>81683</v>
      </c>
      <c r="B245" t="s">
        <v>1620</v>
      </c>
      <c r="C245" t="s">
        <v>1973</v>
      </c>
      <c r="D245" t="s">
        <v>1974</v>
      </c>
      <c r="E245" s="18">
        <v>6</v>
      </c>
    </row>
    <row r="246" spans="1:5" ht="15.75" customHeight="1" x14ac:dyDescent="0.25">
      <c r="A246" s="15">
        <v>81685</v>
      </c>
      <c r="B246" t="s">
        <v>1620</v>
      </c>
      <c r="C246" t="s">
        <v>1975</v>
      </c>
      <c r="D246" t="s">
        <v>1710</v>
      </c>
      <c r="E246" s="18">
        <v>121</v>
      </c>
    </row>
    <row r="247" spans="1:5" ht="15.75" customHeight="1" x14ac:dyDescent="0.25">
      <c r="A247" s="15">
        <v>81687</v>
      </c>
      <c r="B247" t="s">
        <v>1620</v>
      </c>
      <c r="C247" t="s">
        <v>1976</v>
      </c>
      <c r="D247" t="s">
        <v>1977</v>
      </c>
      <c r="E247" s="18">
        <v>295</v>
      </c>
    </row>
    <row r="248" spans="1:5" ht="15.75" customHeight="1" x14ac:dyDescent="0.25">
      <c r="A248" s="15">
        <v>81689</v>
      </c>
      <c r="B248" t="s">
        <v>1620</v>
      </c>
      <c r="C248" t="s">
        <v>1978</v>
      </c>
      <c r="D248" t="s">
        <v>1979</v>
      </c>
      <c r="E248" s="18">
        <v>242</v>
      </c>
    </row>
    <row r="249" spans="1:5" ht="15.75" customHeight="1" x14ac:dyDescent="0.25">
      <c r="A249" s="15">
        <v>81693</v>
      </c>
      <c r="B249" t="s">
        <v>1620</v>
      </c>
      <c r="C249" t="s">
        <v>1980</v>
      </c>
      <c r="D249" t="s">
        <v>1710</v>
      </c>
      <c r="E249" s="18">
        <v>42</v>
      </c>
    </row>
    <row r="250" spans="1:5" ht="15.75" customHeight="1" x14ac:dyDescent="0.25">
      <c r="A250" s="15">
        <v>81695</v>
      </c>
      <c r="B250" t="s">
        <v>1620</v>
      </c>
      <c r="C250" t="s">
        <v>1981</v>
      </c>
      <c r="D250" t="s">
        <v>1982</v>
      </c>
      <c r="E250" s="18">
        <v>1187</v>
      </c>
    </row>
    <row r="251" spans="1:5" ht="15.75" customHeight="1" x14ac:dyDescent="0.25">
      <c r="A251" s="15">
        <v>81697</v>
      </c>
      <c r="B251" t="s">
        <v>1620</v>
      </c>
      <c r="C251" t="s">
        <v>1983</v>
      </c>
      <c r="D251" t="s">
        <v>1984</v>
      </c>
      <c r="E251" s="18">
        <v>17</v>
      </c>
    </row>
    <row r="252" spans="1:5" ht="15.75" customHeight="1" x14ac:dyDescent="0.25">
      <c r="A252" s="15">
        <v>81699</v>
      </c>
      <c r="B252" t="s">
        <v>1620</v>
      </c>
      <c r="C252" t="s">
        <v>1985</v>
      </c>
      <c r="D252" t="s">
        <v>1986</v>
      </c>
      <c r="E252" s="18">
        <v>872</v>
      </c>
    </row>
    <row r="253" spans="1:5" ht="15.75" customHeight="1" x14ac:dyDescent="0.25">
      <c r="A253" s="15">
        <v>81701</v>
      </c>
      <c r="B253" t="s">
        <v>1620</v>
      </c>
      <c r="C253" t="s">
        <v>1987</v>
      </c>
      <c r="D253" t="s">
        <v>1988</v>
      </c>
      <c r="E253" s="18">
        <v>516</v>
      </c>
    </row>
    <row r="254" spans="1:5" ht="15.75" customHeight="1" x14ac:dyDescent="0.25">
      <c r="A254" s="15">
        <v>81703</v>
      </c>
      <c r="B254" t="s">
        <v>1620</v>
      </c>
      <c r="C254" t="s">
        <v>1989</v>
      </c>
      <c r="D254" t="s">
        <v>1758</v>
      </c>
      <c r="E254" s="18">
        <v>277</v>
      </c>
    </row>
    <row r="255" spans="1:5" ht="15.75" customHeight="1" x14ac:dyDescent="0.25">
      <c r="A255" s="15">
        <v>81705</v>
      </c>
      <c r="B255" t="s">
        <v>1620</v>
      </c>
      <c r="C255" t="s">
        <v>1990</v>
      </c>
      <c r="D255" t="s">
        <v>1991</v>
      </c>
      <c r="E255" s="18">
        <v>339</v>
      </c>
    </row>
    <row r="256" spans="1:5" ht="15.75" customHeight="1" x14ac:dyDescent="0.25">
      <c r="A256" s="25">
        <v>81707</v>
      </c>
      <c r="B256" s="25" t="s">
        <v>1620</v>
      </c>
      <c r="C256" s="15" t="s">
        <v>1992</v>
      </c>
      <c r="D256" s="25" t="s">
        <v>1993</v>
      </c>
      <c r="E256" s="142">
        <v>392</v>
      </c>
    </row>
    <row r="257" spans="1:5" ht="15.75" customHeight="1" x14ac:dyDescent="0.25">
      <c r="A257" s="15">
        <v>81715</v>
      </c>
      <c r="B257" t="s">
        <v>1620</v>
      </c>
      <c r="C257" t="s">
        <v>1994</v>
      </c>
      <c r="D257" t="s">
        <v>1995</v>
      </c>
      <c r="E257" s="18">
        <v>309</v>
      </c>
    </row>
    <row r="258" spans="1:5" ht="15.75" customHeight="1" x14ac:dyDescent="0.25">
      <c r="A258" s="15">
        <v>81717</v>
      </c>
      <c r="B258" t="s">
        <v>1620</v>
      </c>
      <c r="C258" t="s">
        <v>1996</v>
      </c>
      <c r="D258" t="s">
        <v>1997</v>
      </c>
      <c r="E258" s="18">
        <v>464</v>
      </c>
    </row>
    <row r="259" spans="1:5" ht="15.75" customHeight="1" x14ac:dyDescent="0.25">
      <c r="A259" s="15">
        <v>81718</v>
      </c>
      <c r="B259" t="s">
        <v>1620</v>
      </c>
      <c r="C259" t="s">
        <v>1998</v>
      </c>
      <c r="D259" t="s">
        <v>1999</v>
      </c>
      <c r="E259" s="18">
        <v>717</v>
      </c>
    </row>
    <row r="260" spans="1:5" ht="15.75" customHeight="1" x14ac:dyDescent="0.25">
      <c r="A260" s="15">
        <v>81719</v>
      </c>
      <c r="B260" t="s">
        <v>1620</v>
      </c>
      <c r="C260" t="s">
        <v>2000</v>
      </c>
      <c r="D260" t="s">
        <v>2001</v>
      </c>
      <c r="E260" s="18">
        <v>1105</v>
      </c>
    </row>
    <row r="261" spans="1:5" ht="15.75" customHeight="1" x14ac:dyDescent="0.25">
      <c r="A261" s="15">
        <v>81721</v>
      </c>
      <c r="B261" t="s">
        <v>1620</v>
      </c>
      <c r="C261" t="s">
        <v>2002</v>
      </c>
      <c r="D261" t="s">
        <v>2003</v>
      </c>
      <c r="E261" s="18">
        <v>313</v>
      </c>
    </row>
    <row r="262" spans="1:5" ht="15.75" customHeight="1" x14ac:dyDescent="0.25">
      <c r="A262" s="15">
        <v>81723</v>
      </c>
      <c r="B262" t="s">
        <v>1620</v>
      </c>
      <c r="C262" t="s">
        <v>2004</v>
      </c>
      <c r="E262" s="18">
        <v>230</v>
      </c>
    </row>
    <row r="263" spans="1:5" ht="15.75" customHeight="1" x14ac:dyDescent="0.25">
      <c r="A263" s="15">
        <v>81725</v>
      </c>
      <c r="B263" t="s">
        <v>1620</v>
      </c>
      <c r="C263" t="s">
        <v>2005</v>
      </c>
      <c r="D263" t="s">
        <v>2006</v>
      </c>
      <c r="E263" s="18">
        <v>516</v>
      </c>
    </row>
    <row r="264" spans="1:5" ht="15.75" customHeight="1" x14ac:dyDescent="0.25">
      <c r="A264" s="15">
        <v>81727</v>
      </c>
      <c r="B264" t="s">
        <v>1620</v>
      </c>
      <c r="C264" t="s">
        <v>2007</v>
      </c>
      <c r="D264" t="s">
        <v>2008</v>
      </c>
      <c r="E264" s="18">
        <v>379</v>
      </c>
    </row>
    <row r="265" spans="1:5" ht="15.75" customHeight="1" x14ac:dyDescent="0.25">
      <c r="A265" s="15">
        <v>81729</v>
      </c>
      <c r="B265" t="s">
        <v>1620</v>
      </c>
      <c r="C265" t="s">
        <v>2009</v>
      </c>
      <c r="D265" t="s">
        <v>2010</v>
      </c>
      <c r="E265" s="18">
        <v>401</v>
      </c>
    </row>
    <row r="266" spans="1:5" ht="15.75" customHeight="1" x14ac:dyDescent="0.25">
      <c r="A266" s="15">
        <v>81731</v>
      </c>
      <c r="B266" t="s">
        <v>1620</v>
      </c>
      <c r="C266" t="s">
        <v>2011</v>
      </c>
      <c r="D266" t="s">
        <v>2012</v>
      </c>
      <c r="E266" s="18">
        <v>853</v>
      </c>
    </row>
    <row r="267" spans="1:5" ht="15.75" customHeight="1" x14ac:dyDescent="0.25">
      <c r="A267" s="15">
        <v>81733</v>
      </c>
      <c r="B267" t="s">
        <v>1620</v>
      </c>
      <c r="C267" t="s">
        <v>2013</v>
      </c>
      <c r="D267" t="s">
        <v>2014</v>
      </c>
      <c r="E267" s="18">
        <v>103</v>
      </c>
    </row>
    <row r="268" spans="1:5" ht="15.75" customHeight="1" x14ac:dyDescent="0.25">
      <c r="A268" s="15">
        <v>81735</v>
      </c>
      <c r="B268" t="s">
        <v>1620</v>
      </c>
      <c r="C268" t="s">
        <v>2015</v>
      </c>
      <c r="D268" t="s">
        <v>2016</v>
      </c>
      <c r="E268" s="18">
        <v>533</v>
      </c>
    </row>
    <row r="269" spans="1:5" ht="15.75" customHeight="1" x14ac:dyDescent="0.25">
      <c r="A269" s="15">
        <v>81737</v>
      </c>
      <c r="B269" t="s">
        <v>1620</v>
      </c>
      <c r="C269" t="s">
        <v>2017</v>
      </c>
      <c r="D269" t="s">
        <v>2018</v>
      </c>
      <c r="E269" s="18">
        <v>1910</v>
      </c>
    </row>
    <row r="270" spans="1:5" ht="15.75" customHeight="1" x14ac:dyDescent="0.25">
      <c r="A270" s="15">
        <v>81739</v>
      </c>
      <c r="B270" t="s">
        <v>1620</v>
      </c>
      <c r="C270" t="s">
        <v>2019</v>
      </c>
      <c r="D270" t="s">
        <v>2020</v>
      </c>
      <c r="E270" s="18">
        <v>930</v>
      </c>
    </row>
    <row r="271" spans="1:5" ht="15.75" customHeight="1" x14ac:dyDescent="0.25">
      <c r="A271" s="15">
        <v>81741</v>
      </c>
      <c r="B271" t="s">
        <v>1620</v>
      </c>
      <c r="C271" t="s">
        <v>2021</v>
      </c>
      <c r="D271" t="s">
        <v>2022</v>
      </c>
      <c r="E271" s="18">
        <v>932</v>
      </c>
    </row>
    <row r="272" spans="1:5" ht="15.75" customHeight="1" x14ac:dyDescent="0.25">
      <c r="A272" s="15">
        <v>81747</v>
      </c>
      <c r="B272" t="s">
        <v>1620</v>
      </c>
      <c r="C272" t="s">
        <v>2023</v>
      </c>
      <c r="D272" t="s">
        <v>2024</v>
      </c>
      <c r="E272" s="18">
        <v>187</v>
      </c>
    </row>
    <row r="273" spans="1:5" ht="15.75" customHeight="1" x14ac:dyDescent="0.25">
      <c r="A273" s="15">
        <v>81749</v>
      </c>
      <c r="B273" t="s">
        <v>1620</v>
      </c>
      <c r="C273" t="s">
        <v>2025</v>
      </c>
      <c r="D273" t="s">
        <v>2026</v>
      </c>
      <c r="E273" s="18">
        <v>187</v>
      </c>
    </row>
    <row r="274" spans="1:5" ht="15.75" customHeight="1" x14ac:dyDescent="0.25">
      <c r="A274" s="15">
        <v>81751</v>
      </c>
      <c r="B274" t="s">
        <v>1620</v>
      </c>
      <c r="C274" t="s">
        <v>2027</v>
      </c>
      <c r="D274" t="s">
        <v>2028</v>
      </c>
      <c r="E274" s="18">
        <v>347</v>
      </c>
    </row>
    <row r="275" spans="1:5" ht="15.75" customHeight="1" x14ac:dyDescent="0.25">
      <c r="A275" s="15">
        <v>81753</v>
      </c>
      <c r="B275" t="s">
        <v>1620</v>
      </c>
      <c r="C275" t="s">
        <v>2029</v>
      </c>
      <c r="D275" t="s">
        <v>2030</v>
      </c>
      <c r="E275" s="18">
        <v>93</v>
      </c>
    </row>
    <row r="276" spans="1:5" ht="15.75" customHeight="1" x14ac:dyDescent="0.25">
      <c r="A276" s="15">
        <v>81755</v>
      </c>
      <c r="B276" t="s">
        <v>1620</v>
      </c>
      <c r="C276" t="s">
        <v>2031</v>
      </c>
      <c r="D276" t="s">
        <v>2032</v>
      </c>
      <c r="E276" s="18">
        <v>835</v>
      </c>
    </row>
    <row r="277" spans="1:5" ht="15.75" customHeight="1" x14ac:dyDescent="0.25">
      <c r="A277" s="15">
        <v>81757</v>
      </c>
      <c r="B277" t="s">
        <v>1620</v>
      </c>
      <c r="C277" t="s">
        <v>2033</v>
      </c>
      <c r="D277" t="s">
        <v>2034</v>
      </c>
      <c r="E277" s="18">
        <v>93</v>
      </c>
    </row>
    <row r="278" spans="1:5" ht="15.75" customHeight="1" x14ac:dyDescent="0.25">
      <c r="A278" s="15">
        <v>81761</v>
      </c>
      <c r="B278" t="s">
        <v>1620</v>
      </c>
      <c r="C278" t="s">
        <v>2035</v>
      </c>
      <c r="E278" s="18">
        <v>474</v>
      </c>
    </row>
    <row r="279" spans="1:5" ht="15.75" customHeight="1" x14ac:dyDescent="0.25">
      <c r="A279" s="15">
        <v>81763</v>
      </c>
      <c r="B279" t="s">
        <v>1620</v>
      </c>
      <c r="C279" t="s">
        <v>2036</v>
      </c>
      <c r="D279" t="s">
        <v>2037</v>
      </c>
      <c r="E279" s="18">
        <v>942</v>
      </c>
    </row>
    <row r="280" spans="1:5" ht="15.75" customHeight="1" x14ac:dyDescent="0.25">
      <c r="A280" s="15">
        <v>81765</v>
      </c>
      <c r="B280" t="s">
        <v>1620</v>
      </c>
      <c r="C280" t="s">
        <v>2038</v>
      </c>
      <c r="D280" t="s">
        <v>2039</v>
      </c>
      <c r="E280" s="18">
        <v>232</v>
      </c>
    </row>
    <row r="281" spans="1:5" ht="15.75" customHeight="1" x14ac:dyDescent="0.25">
      <c r="A281" s="15">
        <v>81767</v>
      </c>
      <c r="B281" t="s">
        <v>1620</v>
      </c>
      <c r="C281" t="s">
        <v>2040</v>
      </c>
      <c r="D281" t="s">
        <v>2041</v>
      </c>
      <c r="E281" s="18">
        <v>1144</v>
      </c>
    </row>
    <row r="282" spans="1:5" ht="15.75" customHeight="1" x14ac:dyDescent="0.25">
      <c r="A282" s="15">
        <v>81769</v>
      </c>
      <c r="B282" t="s">
        <v>1620</v>
      </c>
      <c r="C282" t="s">
        <v>2042</v>
      </c>
      <c r="D282" t="s">
        <v>2043</v>
      </c>
      <c r="E282" s="18">
        <v>171</v>
      </c>
    </row>
    <row r="283" spans="1:5" ht="15.75" customHeight="1" x14ac:dyDescent="0.25">
      <c r="A283" s="15">
        <v>81771</v>
      </c>
      <c r="B283" t="s">
        <v>1620</v>
      </c>
      <c r="C283" t="s">
        <v>2044</v>
      </c>
      <c r="D283" t="s">
        <v>2045</v>
      </c>
      <c r="E283" s="18">
        <v>751</v>
      </c>
    </row>
    <row r="284" spans="1:5" ht="15.75" customHeight="1" x14ac:dyDescent="0.25">
      <c r="A284" s="15">
        <v>81773</v>
      </c>
      <c r="B284" t="s">
        <v>1620</v>
      </c>
      <c r="C284" t="s">
        <v>2046</v>
      </c>
      <c r="D284" t="s">
        <v>2047</v>
      </c>
      <c r="E284" s="18">
        <v>133</v>
      </c>
    </row>
    <row r="285" spans="1:5" ht="15.75" customHeight="1" x14ac:dyDescent="0.25">
      <c r="A285" s="15">
        <v>81775</v>
      </c>
      <c r="B285" t="s">
        <v>1620</v>
      </c>
      <c r="C285" t="s">
        <v>2048</v>
      </c>
      <c r="D285" t="s">
        <v>2049</v>
      </c>
      <c r="E285" s="18">
        <v>37</v>
      </c>
    </row>
    <row r="286" spans="1:5" ht="15.75" customHeight="1" x14ac:dyDescent="0.25">
      <c r="A286" s="15">
        <v>81777</v>
      </c>
      <c r="B286" t="s">
        <v>1620</v>
      </c>
      <c r="C286" t="s">
        <v>2050</v>
      </c>
      <c r="D286" t="s">
        <v>2051</v>
      </c>
      <c r="E286" s="18">
        <v>174</v>
      </c>
    </row>
    <row r="287" spans="1:5" ht="15.75" customHeight="1" x14ac:dyDescent="0.25">
      <c r="A287" s="15">
        <v>82001</v>
      </c>
      <c r="B287" t="s">
        <v>2052</v>
      </c>
      <c r="C287" t="s">
        <v>2053</v>
      </c>
      <c r="E287" s="18">
        <v>174</v>
      </c>
    </row>
    <row r="288" spans="1:5" ht="15.75" customHeight="1" x14ac:dyDescent="0.25">
      <c r="A288" s="15">
        <v>82003</v>
      </c>
      <c r="B288" t="s">
        <v>2052</v>
      </c>
      <c r="C288" t="s">
        <v>2054</v>
      </c>
      <c r="E288" s="18">
        <v>91</v>
      </c>
    </row>
    <row r="289" spans="1:5" ht="15.75" customHeight="1" x14ac:dyDescent="0.25">
      <c r="A289" s="15">
        <v>82011</v>
      </c>
      <c r="B289" t="s">
        <v>2052</v>
      </c>
      <c r="C289" t="s">
        <v>2055</v>
      </c>
      <c r="D289" t="s">
        <v>2056</v>
      </c>
      <c r="E289" s="18">
        <v>193</v>
      </c>
    </row>
    <row r="290" spans="1:5" ht="15.75" customHeight="1" x14ac:dyDescent="0.25">
      <c r="A290" s="15">
        <v>82013</v>
      </c>
      <c r="B290" t="s">
        <v>2052</v>
      </c>
      <c r="C290" t="s">
        <v>2057</v>
      </c>
      <c r="D290" t="s">
        <v>2058</v>
      </c>
      <c r="E290" s="18">
        <v>152</v>
      </c>
    </row>
    <row r="291" spans="1:5" ht="15.75" customHeight="1" x14ac:dyDescent="0.25">
      <c r="A291" s="15">
        <v>82015</v>
      </c>
      <c r="B291" t="s">
        <v>2052</v>
      </c>
      <c r="C291" t="s">
        <v>2059</v>
      </c>
      <c r="D291" t="s">
        <v>2060</v>
      </c>
      <c r="E291" s="18">
        <v>72</v>
      </c>
    </row>
    <row r="292" spans="1:5" ht="15.75" customHeight="1" x14ac:dyDescent="0.25">
      <c r="A292" s="15">
        <v>82017</v>
      </c>
      <c r="B292" t="s">
        <v>2052</v>
      </c>
      <c r="C292" t="s">
        <v>2061</v>
      </c>
      <c r="D292" t="s">
        <v>2062</v>
      </c>
      <c r="E292" s="18">
        <v>76</v>
      </c>
    </row>
    <row r="293" spans="1:5" ht="15.75" customHeight="1" x14ac:dyDescent="0.25">
      <c r="A293" s="15">
        <v>82019</v>
      </c>
      <c r="B293" t="s">
        <v>2052</v>
      </c>
      <c r="C293" t="s">
        <v>2063</v>
      </c>
      <c r="D293" t="s">
        <v>2064</v>
      </c>
      <c r="E293" s="18">
        <v>174</v>
      </c>
    </row>
    <row r="294" spans="1:5" ht="15.75" customHeight="1" x14ac:dyDescent="0.25">
      <c r="A294" s="15">
        <v>82020</v>
      </c>
      <c r="B294" t="s">
        <v>2052</v>
      </c>
      <c r="C294" t="s">
        <v>2065</v>
      </c>
      <c r="D294" t="s">
        <v>2066</v>
      </c>
      <c r="E294" s="18">
        <v>473</v>
      </c>
    </row>
    <row r="295" spans="1:5" ht="15.75" customHeight="1" x14ac:dyDescent="0.25">
      <c r="A295" s="15">
        <v>82021</v>
      </c>
      <c r="B295" t="s">
        <v>2052</v>
      </c>
      <c r="C295" t="s">
        <v>2067</v>
      </c>
      <c r="D295" t="s">
        <v>2068</v>
      </c>
      <c r="E295" s="18">
        <v>297</v>
      </c>
    </row>
    <row r="296" spans="1:5" ht="15.75" customHeight="1" x14ac:dyDescent="0.25">
      <c r="A296" s="15">
        <v>82023</v>
      </c>
      <c r="B296" t="s">
        <v>2052</v>
      </c>
      <c r="C296" t="s">
        <v>2069</v>
      </c>
      <c r="D296" t="s">
        <v>2070</v>
      </c>
      <c r="E296" s="18">
        <v>415</v>
      </c>
    </row>
    <row r="297" spans="1:5" ht="15.75" customHeight="1" x14ac:dyDescent="0.25">
      <c r="A297" s="15">
        <v>82024</v>
      </c>
      <c r="B297" t="s">
        <v>2052</v>
      </c>
      <c r="C297" t="s">
        <v>2071</v>
      </c>
      <c r="D297" t="s">
        <v>2072</v>
      </c>
      <c r="E297" s="18">
        <v>136</v>
      </c>
    </row>
    <row r="298" spans="1:5" ht="15.75" customHeight="1" x14ac:dyDescent="0.25">
      <c r="A298" s="15">
        <v>82025</v>
      </c>
      <c r="B298" t="s">
        <v>2052</v>
      </c>
      <c r="C298" t="s">
        <v>2073</v>
      </c>
      <c r="D298" t="s">
        <v>2074</v>
      </c>
      <c r="E298" s="18">
        <v>138</v>
      </c>
    </row>
    <row r="299" spans="1:5" ht="15.75" customHeight="1" x14ac:dyDescent="0.25">
      <c r="A299" s="15">
        <v>82027</v>
      </c>
      <c r="B299" t="s">
        <v>2052</v>
      </c>
      <c r="C299" t="s">
        <v>2075</v>
      </c>
      <c r="D299" t="s">
        <v>2076</v>
      </c>
      <c r="E299" s="18">
        <v>256</v>
      </c>
    </row>
    <row r="300" spans="1:5" ht="15.75" customHeight="1" x14ac:dyDescent="0.25">
      <c r="A300" s="15">
        <v>82029</v>
      </c>
      <c r="B300" t="s">
        <v>2052</v>
      </c>
      <c r="C300" t="s">
        <v>2077</v>
      </c>
      <c r="D300" t="s">
        <v>2078</v>
      </c>
      <c r="E300" s="18">
        <v>43</v>
      </c>
    </row>
    <row r="301" spans="1:5" ht="15.75" customHeight="1" x14ac:dyDescent="0.25">
      <c r="A301" s="15">
        <v>82031</v>
      </c>
      <c r="B301" t="s">
        <v>2052</v>
      </c>
      <c r="C301" t="s">
        <v>2079</v>
      </c>
      <c r="D301" t="s">
        <v>2080</v>
      </c>
      <c r="E301" s="18">
        <v>100</v>
      </c>
    </row>
    <row r="302" spans="1:5" ht="15.75" customHeight="1" x14ac:dyDescent="0.25">
      <c r="A302" s="15">
        <v>82033</v>
      </c>
      <c r="B302" t="s">
        <v>2052</v>
      </c>
      <c r="C302" t="s">
        <v>2081</v>
      </c>
      <c r="D302" t="s">
        <v>2082</v>
      </c>
      <c r="E302" s="18">
        <v>50</v>
      </c>
    </row>
    <row r="303" spans="1:5" ht="15.75" customHeight="1" x14ac:dyDescent="0.25">
      <c r="A303" s="15">
        <v>82034</v>
      </c>
      <c r="B303" t="s">
        <v>2052</v>
      </c>
      <c r="C303" t="s">
        <v>2083</v>
      </c>
      <c r="D303" t="s">
        <v>2084</v>
      </c>
      <c r="E303" s="18">
        <v>327</v>
      </c>
    </row>
    <row r="304" spans="1:5" ht="15.75" customHeight="1" x14ac:dyDescent="0.25">
      <c r="A304" s="15">
        <v>82035</v>
      </c>
      <c r="B304" t="s">
        <v>2052</v>
      </c>
      <c r="C304" t="s">
        <v>2085</v>
      </c>
      <c r="D304" t="s">
        <v>2086</v>
      </c>
      <c r="E304" s="18">
        <v>487</v>
      </c>
    </row>
    <row r="305" spans="1:5" ht="15.75" customHeight="1" x14ac:dyDescent="0.25">
      <c r="A305" s="15">
        <v>82036</v>
      </c>
      <c r="B305" t="s">
        <v>2052</v>
      </c>
      <c r="C305" t="s">
        <v>2087</v>
      </c>
      <c r="D305" t="s">
        <v>2088</v>
      </c>
      <c r="E305" s="18">
        <v>1493</v>
      </c>
    </row>
    <row r="306" spans="1:5" ht="15.75" customHeight="1" x14ac:dyDescent="0.25">
      <c r="A306" s="15">
        <v>82037</v>
      </c>
      <c r="B306" t="s">
        <v>2052</v>
      </c>
      <c r="C306" t="s">
        <v>2089</v>
      </c>
      <c r="E306" s="18">
        <v>351</v>
      </c>
    </row>
    <row r="307" spans="1:5" ht="15.75" customHeight="1" x14ac:dyDescent="0.25">
      <c r="A307" s="15">
        <v>82038</v>
      </c>
      <c r="B307" t="s">
        <v>2052</v>
      </c>
      <c r="C307" t="s">
        <v>2090</v>
      </c>
      <c r="D307" t="s">
        <v>2091</v>
      </c>
      <c r="E307" s="18">
        <v>2118</v>
      </c>
    </row>
    <row r="308" spans="1:5" ht="15.75" customHeight="1" x14ac:dyDescent="0.25">
      <c r="A308" s="15">
        <v>82040</v>
      </c>
      <c r="B308" t="s">
        <v>2052</v>
      </c>
      <c r="C308" t="s">
        <v>2092</v>
      </c>
      <c r="D308" t="s">
        <v>2093</v>
      </c>
      <c r="E308" s="18">
        <v>888</v>
      </c>
    </row>
    <row r="309" spans="1:5" ht="15.75" customHeight="1" x14ac:dyDescent="0.25">
      <c r="A309" s="15">
        <v>82041</v>
      </c>
      <c r="B309" t="s">
        <v>2052</v>
      </c>
      <c r="C309" t="s">
        <v>2094</v>
      </c>
      <c r="D309" t="s">
        <v>2095</v>
      </c>
      <c r="E309" s="18">
        <v>1070</v>
      </c>
    </row>
    <row r="310" spans="1:5" ht="15.75" customHeight="1" x14ac:dyDescent="0.25">
      <c r="A310" s="15">
        <v>82044</v>
      </c>
      <c r="B310" t="s">
        <v>2052</v>
      </c>
      <c r="C310" t="s">
        <v>2096</v>
      </c>
      <c r="D310" t="s">
        <v>2097</v>
      </c>
      <c r="E310" s="18">
        <v>2116</v>
      </c>
    </row>
    <row r="311" spans="1:5" ht="15.75" customHeight="1" x14ac:dyDescent="0.25">
      <c r="A311" s="15">
        <v>82045</v>
      </c>
      <c r="B311" t="s">
        <v>2052</v>
      </c>
      <c r="C311" t="s">
        <v>2098</v>
      </c>
      <c r="D311" t="s">
        <v>2099</v>
      </c>
      <c r="E311" s="18">
        <v>655</v>
      </c>
    </row>
    <row r="312" spans="1:5" ht="15.75" customHeight="1" x14ac:dyDescent="0.25">
      <c r="A312" s="15">
        <v>82047</v>
      </c>
      <c r="B312" t="s">
        <v>2052</v>
      </c>
      <c r="C312" t="s">
        <v>2100</v>
      </c>
      <c r="D312" t="s">
        <v>2101</v>
      </c>
      <c r="E312" s="18">
        <v>564</v>
      </c>
    </row>
    <row r="313" spans="1:5" ht="15.75" customHeight="1" x14ac:dyDescent="0.25">
      <c r="A313" s="15">
        <v>82049</v>
      </c>
      <c r="B313" t="s">
        <v>2052</v>
      </c>
      <c r="C313" t="s">
        <v>2102</v>
      </c>
      <c r="D313" t="s">
        <v>2103</v>
      </c>
      <c r="E313" s="18">
        <v>130</v>
      </c>
    </row>
    <row r="314" spans="1:5" ht="15.75" customHeight="1" x14ac:dyDescent="0.25">
      <c r="A314" s="15">
        <v>82051</v>
      </c>
      <c r="B314" t="s">
        <v>2052</v>
      </c>
      <c r="C314" t="s">
        <v>2104</v>
      </c>
      <c r="D314" t="s">
        <v>2105</v>
      </c>
      <c r="E314" s="18">
        <v>152</v>
      </c>
    </row>
    <row r="315" spans="1:5" ht="15.75" customHeight="1" x14ac:dyDescent="0.25">
      <c r="A315" s="15">
        <v>82053</v>
      </c>
      <c r="B315" t="s">
        <v>2052</v>
      </c>
      <c r="C315" t="s">
        <v>2106</v>
      </c>
      <c r="D315" t="s">
        <v>2107</v>
      </c>
      <c r="E315" s="18">
        <v>36</v>
      </c>
    </row>
    <row r="316" spans="1:5" ht="15.75" customHeight="1" x14ac:dyDescent="0.25">
      <c r="A316" s="15">
        <v>82055</v>
      </c>
      <c r="B316" t="s">
        <v>2052</v>
      </c>
      <c r="C316" t="s">
        <v>2108</v>
      </c>
      <c r="D316" t="s">
        <v>2109</v>
      </c>
      <c r="E316" s="18">
        <v>132</v>
      </c>
    </row>
    <row r="317" spans="1:5" ht="15.75" customHeight="1" x14ac:dyDescent="0.25">
      <c r="A317" s="15">
        <v>82056</v>
      </c>
      <c r="B317" t="s">
        <v>2052</v>
      </c>
      <c r="C317" t="s">
        <v>2110</v>
      </c>
      <c r="D317" t="s">
        <v>2111</v>
      </c>
      <c r="E317" s="18">
        <v>123</v>
      </c>
    </row>
    <row r="318" spans="1:5" ht="15.75" customHeight="1" x14ac:dyDescent="0.25">
      <c r="A318" s="15">
        <v>82057</v>
      </c>
      <c r="B318" t="s">
        <v>2052</v>
      </c>
      <c r="C318" t="s">
        <v>2112</v>
      </c>
      <c r="D318" t="s">
        <v>2113</v>
      </c>
      <c r="E318" s="18">
        <v>46</v>
      </c>
    </row>
    <row r="319" spans="1:5" ht="15.75" customHeight="1" x14ac:dyDescent="0.25">
      <c r="A319" s="15">
        <v>82058</v>
      </c>
      <c r="B319" t="s">
        <v>2052</v>
      </c>
      <c r="C319" t="s">
        <v>2114</v>
      </c>
      <c r="D319" t="s">
        <v>2115</v>
      </c>
      <c r="E319" s="18">
        <v>195</v>
      </c>
    </row>
    <row r="320" spans="1:5" ht="15.75" customHeight="1" x14ac:dyDescent="0.25">
      <c r="A320" s="15">
        <v>82059</v>
      </c>
      <c r="B320" t="s">
        <v>2052</v>
      </c>
      <c r="C320" t="s">
        <v>2116</v>
      </c>
      <c r="D320" t="s">
        <v>2117</v>
      </c>
      <c r="E320" s="18">
        <v>281</v>
      </c>
    </row>
    <row r="321" spans="1:5" ht="15.75" customHeight="1" x14ac:dyDescent="0.25">
      <c r="A321" s="15">
        <v>82060</v>
      </c>
      <c r="B321" t="s">
        <v>2052</v>
      </c>
      <c r="C321" t="s">
        <v>2118</v>
      </c>
      <c r="D321" t="s">
        <v>2119</v>
      </c>
      <c r="E321" s="18">
        <v>261</v>
      </c>
    </row>
    <row r="322" spans="1:5" ht="15.75" customHeight="1" x14ac:dyDescent="0.25">
      <c r="A322" s="15">
        <v>82061</v>
      </c>
      <c r="B322" t="s">
        <v>2052</v>
      </c>
      <c r="C322" t="s">
        <v>2120</v>
      </c>
      <c r="D322" t="s">
        <v>2121</v>
      </c>
      <c r="E322" s="18">
        <v>440</v>
      </c>
    </row>
    <row r="323" spans="1:5" ht="15.75" customHeight="1" x14ac:dyDescent="0.25">
      <c r="A323" s="15">
        <v>82063</v>
      </c>
      <c r="B323" t="s">
        <v>2052</v>
      </c>
      <c r="C323" t="s">
        <v>2122</v>
      </c>
      <c r="D323" t="s">
        <v>2123</v>
      </c>
      <c r="E323" s="18">
        <v>51</v>
      </c>
    </row>
    <row r="324" spans="1:5" ht="15.75" customHeight="1" x14ac:dyDescent="0.25">
      <c r="A324" s="15">
        <v>82064</v>
      </c>
      <c r="B324" t="s">
        <v>2052</v>
      </c>
      <c r="C324" t="s">
        <v>2124</v>
      </c>
      <c r="D324" t="s">
        <v>2125</v>
      </c>
      <c r="E324" s="18">
        <v>103</v>
      </c>
    </row>
    <row r="325" spans="1:5" ht="15.75" customHeight="1" x14ac:dyDescent="0.25">
      <c r="A325" s="15">
        <v>82065</v>
      </c>
      <c r="B325" t="s">
        <v>2052</v>
      </c>
      <c r="C325" t="s">
        <v>2126</v>
      </c>
      <c r="D325" t="s">
        <v>2127</v>
      </c>
      <c r="E325" s="18">
        <v>137</v>
      </c>
    </row>
    <row r="326" spans="1:5" ht="15.75" customHeight="1" x14ac:dyDescent="0.25">
      <c r="A326" s="15">
        <v>82066</v>
      </c>
      <c r="B326" t="s">
        <v>2052</v>
      </c>
      <c r="C326" t="s">
        <v>2128</v>
      </c>
      <c r="D326" t="s">
        <v>2129</v>
      </c>
      <c r="E326" s="18">
        <v>165</v>
      </c>
    </row>
    <row r="327" spans="1:5" ht="15.75" customHeight="1" x14ac:dyDescent="0.25">
      <c r="A327" s="15">
        <v>82067</v>
      </c>
      <c r="B327" t="s">
        <v>2052</v>
      </c>
      <c r="C327" t="s">
        <v>2130</v>
      </c>
      <c r="E327" s="18">
        <v>195</v>
      </c>
    </row>
    <row r="328" spans="1:5" ht="15.75" customHeight="1" x14ac:dyDescent="0.25">
      <c r="A328" s="15">
        <v>82068</v>
      </c>
      <c r="B328" t="s">
        <v>2052</v>
      </c>
      <c r="C328" t="s">
        <v>2131</v>
      </c>
      <c r="D328" t="s">
        <v>2132</v>
      </c>
      <c r="E328" s="18">
        <v>271</v>
      </c>
    </row>
    <row r="329" spans="1:5" ht="15.75" customHeight="1" x14ac:dyDescent="0.25">
      <c r="A329" s="15">
        <v>82069</v>
      </c>
      <c r="B329" t="s">
        <v>2052</v>
      </c>
      <c r="C329" t="s">
        <v>2133</v>
      </c>
      <c r="D329" t="s">
        <v>2134</v>
      </c>
      <c r="E329" s="18">
        <v>66</v>
      </c>
    </row>
    <row r="330" spans="1:5" ht="15.75" customHeight="1" x14ac:dyDescent="0.25">
      <c r="A330" s="15">
        <v>82071</v>
      </c>
      <c r="B330" t="s">
        <v>2052</v>
      </c>
      <c r="C330" t="s">
        <v>2135</v>
      </c>
      <c r="D330" t="s">
        <v>2136</v>
      </c>
      <c r="E330" s="18">
        <v>742</v>
      </c>
    </row>
    <row r="331" spans="1:5" ht="15.75" customHeight="1" x14ac:dyDescent="0.25">
      <c r="A331" s="15">
        <v>82073</v>
      </c>
      <c r="B331" t="s">
        <v>2052</v>
      </c>
      <c r="C331" t="s">
        <v>2137</v>
      </c>
      <c r="D331" t="s">
        <v>2138</v>
      </c>
      <c r="E331" s="18">
        <v>714</v>
      </c>
    </row>
    <row r="332" spans="1:5" ht="15.75" customHeight="1" x14ac:dyDescent="0.25">
      <c r="A332" s="15">
        <v>82075</v>
      </c>
      <c r="B332" t="s">
        <v>2052</v>
      </c>
      <c r="C332" t="s">
        <v>2139</v>
      </c>
      <c r="D332" t="s">
        <v>2140</v>
      </c>
      <c r="E332" s="18">
        <v>480</v>
      </c>
    </row>
    <row r="333" spans="1:5" ht="15.75" customHeight="1" x14ac:dyDescent="0.25">
      <c r="A333" s="15">
        <v>82077</v>
      </c>
      <c r="B333" t="s">
        <v>2052</v>
      </c>
      <c r="C333" t="s">
        <v>2141</v>
      </c>
      <c r="D333" t="s">
        <v>2142</v>
      </c>
      <c r="E333" s="18">
        <v>347</v>
      </c>
    </row>
    <row r="334" spans="1:5" ht="15.75" customHeight="1" x14ac:dyDescent="0.25">
      <c r="A334" s="15">
        <v>82079</v>
      </c>
      <c r="B334" t="s">
        <v>2052</v>
      </c>
      <c r="C334" t="s">
        <v>2143</v>
      </c>
      <c r="E334" s="18">
        <v>328</v>
      </c>
    </row>
    <row r="335" spans="1:5" ht="15.75" customHeight="1" x14ac:dyDescent="0.25">
      <c r="A335" s="15">
        <v>82081</v>
      </c>
      <c r="B335" t="s">
        <v>2052</v>
      </c>
      <c r="C335" t="s">
        <v>2144</v>
      </c>
      <c r="D335" t="s">
        <v>2145</v>
      </c>
      <c r="E335" s="18">
        <v>1425</v>
      </c>
    </row>
    <row r="336" spans="1:5" ht="15.75" customHeight="1" x14ac:dyDescent="0.25">
      <c r="A336" s="15">
        <v>82083</v>
      </c>
      <c r="B336" t="s">
        <v>2052</v>
      </c>
      <c r="C336" t="s">
        <v>2146</v>
      </c>
      <c r="D336" t="s">
        <v>2147</v>
      </c>
      <c r="E336" s="18">
        <v>612</v>
      </c>
    </row>
    <row r="337" spans="1:5" ht="15.75" customHeight="1" x14ac:dyDescent="0.25">
      <c r="A337" s="15">
        <v>82085</v>
      </c>
      <c r="B337" t="s">
        <v>2052</v>
      </c>
      <c r="C337" t="s">
        <v>2148</v>
      </c>
      <c r="D337" t="s">
        <v>2149</v>
      </c>
      <c r="E337" s="18">
        <v>38</v>
      </c>
    </row>
    <row r="338" spans="1:5" ht="15.75" customHeight="1" x14ac:dyDescent="0.25">
      <c r="A338" s="15">
        <v>82087</v>
      </c>
      <c r="B338" t="s">
        <v>2052</v>
      </c>
      <c r="C338" t="s">
        <v>2150</v>
      </c>
      <c r="D338" t="s">
        <v>2151</v>
      </c>
      <c r="E338" s="18">
        <v>51</v>
      </c>
    </row>
    <row r="339" spans="1:5" ht="15.75" customHeight="1" x14ac:dyDescent="0.25">
      <c r="A339" s="15">
        <v>82089</v>
      </c>
      <c r="B339" t="s">
        <v>2052</v>
      </c>
      <c r="C339" t="s">
        <v>2152</v>
      </c>
      <c r="E339" s="18">
        <v>193</v>
      </c>
    </row>
    <row r="340" spans="1:5" ht="15.75" customHeight="1" x14ac:dyDescent="0.25">
      <c r="A340" s="15">
        <v>82091</v>
      </c>
      <c r="B340" t="s">
        <v>2052</v>
      </c>
      <c r="C340" t="s">
        <v>2153</v>
      </c>
      <c r="D340" t="s">
        <v>2154</v>
      </c>
      <c r="E340" s="18">
        <v>88</v>
      </c>
    </row>
    <row r="341" spans="1:5" ht="15.75" customHeight="1" x14ac:dyDescent="0.25">
      <c r="A341" s="15">
        <v>82093</v>
      </c>
      <c r="B341" t="s">
        <v>2052</v>
      </c>
      <c r="C341" t="s">
        <v>2155</v>
      </c>
      <c r="D341" t="s">
        <v>2156</v>
      </c>
      <c r="E341" s="18">
        <v>209</v>
      </c>
    </row>
    <row r="342" spans="1:5" ht="15.75" customHeight="1" x14ac:dyDescent="0.25">
      <c r="A342" s="15">
        <v>82095</v>
      </c>
      <c r="B342" t="s">
        <v>2052</v>
      </c>
      <c r="C342" t="s">
        <v>2157</v>
      </c>
      <c r="D342" t="s">
        <v>2158</v>
      </c>
      <c r="E342" s="18">
        <v>212</v>
      </c>
    </row>
    <row r="343" spans="1:5" ht="15.75" customHeight="1" x14ac:dyDescent="0.25">
      <c r="A343" s="15">
        <v>82097</v>
      </c>
      <c r="B343" t="s">
        <v>2052</v>
      </c>
      <c r="C343" t="s">
        <v>2159</v>
      </c>
      <c r="D343" t="s">
        <v>2160</v>
      </c>
      <c r="E343" s="18">
        <v>377</v>
      </c>
    </row>
    <row r="344" spans="1:5" ht="15.75" customHeight="1" x14ac:dyDescent="0.25">
      <c r="A344" s="15">
        <v>82099</v>
      </c>
      <c r="B344" t="s">
        <v>2052</v>
      </c>
      <c r="C344" t="s">
        <v>2161</v>
      </c>
      <c r="D344" t="s">
        <v>2162</v>
      </c>
      <c r="E344" s="18">
        <v>438</v>
      </c>
    </row>
    <row r="345" spans="1:5" ht="15.75" customHeight="1" x14ac:dyDescent="0.25">
      <c r="A345" s="15">
        <v>82111</v>
      </c>
      <c r="B345" t="s">
        <v>2052</v>
      </c>
      <c r="C345" s="143" t="s">
        <v>2163</v>
      </c>
      <c r="D345" t="s">
        <v>2164</v>
      </c>
      <c r="E345" s="18">
        <v>34</v>
      </c>
    </row>
    <row r="346" spans="1:5" ht="15.75" customHeight="1" x14ac:dyDescent="0.25">
      <c r="A346" s="15">
        <v>82113</v>
      </c>
      <c r="B346" t="s">
        <v>2052</v>
      </c>
      <c r="C346" t="s">
        <v>2165</v>
      </c>
      <c r="D346" t="s">
        <v>2166</v>
      </c>
      <c r="E346" s="18">
        <v>359</v>
      </c>
    </row>
    <row r="347" spans="1:5" ht="15.75" customHeight="1" x14ac:dyDescent="0.25">
      <c r="A347" s="15">
        <v>82115</v>
      </c>
      <c r="B347" t="s">
        <v>2052</v>
      </c>
      <c r="C347" t="s">
        <v>2167</v>
      </c>
      <c r="D347" t="s">
        <v>2168</v>
      </c>
      <c r="E347" s="18">
        <v>105</v>
      </c>
    </row>
    <row r="348" spans="1:5" ht="15.75" customHeight="1" x14ac:dyDescent="0.25">
      <c r="A348" s="15">
        <v>82117</v>
      </c>
      <c r="B348" t="s">
        <v>2052</v>
      </c>
      <c r="C348" t="s">
        <v>2169</v>
      </c>
      <c r="D348" t="s">
        <v>2170</v>
      </c>
      <c r="E348" s="18">
        <v>524</v>
      </c>
    </row>
    <row r="349" spans="1:5" ht="15.75" customHeight="1" x14ac:dyDescent="0.25">
      <c r="A349" s="15">
        <v>82119</v>
      </c>
      <c r="B349" t="s">
        <v>2052</v>
      </c>
      <c r="C349" t="s">
        <v>2171</v>
      </c>
      <c r="D349" t="s">
        <v>2172</v>
      </c>
      <c r="E349" s="18">
        <v>225</v>
      </c>
    </row>
    <row r="350" spans="1:5" ht="15.75" customHeight="1" x14ac:dyDescent="0.25">
      <c r="A350" s="15">
        <v>82121</v>
      </c>
      <c r="B350" t="s">
        <v>2052</v>
      </c>
      <c r="C350" t="s">
        <v>2173</v>
      </c>
      <c r="D350" t="s">
        <v>2158</v>
      </c>
      <c r="E350" s="18">
        <v>769</v>
      </c>
    </row>
    <row r="351" spans="1:5" ht="15.75" customHeight="1" x14ac:dyDescent="0.25">
      <c r="A351" s="15">
        <v>82123</v>
      </c>
      <c r="B351" t="s">
        <v>2052</v>
      </c>
      <c r="C351" t="s">
        <v>2174</v>
      </c>
      <c r="D351" t="s">
        <v>2175</v>
      </c>
      <c r="E351" s="18">
        <v>377</v>
      </c>
    </row>
    <row r="352" spans="1:5" ht="15.75" customHeight="1" x14ac:dyDescent="0.25">
      <c r="A352" s="15">
        <v>82127</v>
      </c>
      <c r="B352" t="s">
        <v>2052</v>
      </c>
      <c r="C352" t="s">
        <v>2176</v>
      </c>
      <c r="D352" t="s">
        <v>2177</v>
      </c>
      <c r="E352" s="18">
        <v>1954</v>
      </c>
    </row>
    <row r="353" spans="1:5" ht="15.75" customHeight="1" x14ac:dyDescent="0.25">
      <c r="A353" s="15">
        <v>82129</v>
      </c>
      <c r="B353" t="s">
        <v>2052</v>
      </c>
      <c r="C353" t="s">
        <v>2178</v>
      </c>
      <c r="D353" t="s">
        <v>2179</v>
      </c>
      <c r="E353" s="18">
        <v>242</v>
      </c>
    </row>
    <row r="354" spans="1:5" ht="15.75" customHeight="1" x14ac:dyDescent="0.25">
      <c r="A354" s="15">
        <v>82131</v>
      </c>
      <c r="B354" t="s">
        <v>2052</v>
      </c>
      <c r="C354" t="s">
        <v>2180</v>
      </c>
      <c r="D354" t="s">
        <v>2168</v>
      </c>
      <c r="E354" s="18">
        <v>57</v>
      </c>
    </row>
    <row r="355" spans="1:5" ht="15.75" customHeight="1" x14ac:dyDescent="0.25">
      <c r="A355" s="15">
        <v>82135</v>
      </c>
      <c r="B355" t="s">
        <v>2052</v>
      </c>
      <c r="C355" t="s">
        <v>2181</v>
      </c>
      <c r="D355" t="s">
        <v>2182</v>
      </c>
      <c r="E355" s="18">
        <v>825</v>
      </c>
    </row>
    <row r="356" spans="1:5" ht="15.75" customHeight="1" x14ac:dyDescent="0.25">
      <c r="A356" s="15">
        <v>82137</v>
      </c>
      <c r="B356" t="s">
        <v>2052</v>
      </c>
      <c r="C356" t="s">
        <v>2183</v>
      </c>
      <c r="D356" t="s">
        <v>2184</v>
      </c>
      <c r="E356" s="18">
        <v>1595</v>
      </c>
    </row>
    <row r="357" spans="1:5" ht="15.75" customHeight="1" x14ac:dyDescent="0.25">
      <c r="A357" s="15">
        <v>82139</v>
      </c>
      <c r="B357" t="s">
        <v>2052</v>
      </c>
      <c r="C357" s="143" t="s">
        <v>2185</v>
      </c>
      <c r="D357" t="s">
        <v>2186</v>
      </c>
      <c r="E357" s="18">
        <v>131</v>
      </c>
    </row>
    <row r="358" spans="1:5" ht="15.75" customHeight="1" x14ac:dyDescent="0.25">
      <c r="A358" s="15">
        <v>82141</v>
      </c>
      <c r="B358" t="s">
        <v>2052</v>
      </c>
      <c r="C358" s="143" t="s">
        <v>2187</v>
      </c>
      <c r="D358" t="s">
        <v>2154</v>
      </c>
      <c r="E358" s="18">
        <v>73</v>
      </c>
    </row>
    <row r="359" spans="1:5" ht="15.75" customHeight="1" x14ac:dyDescent="0.25">
      <c r="A359" s="15">
        <v>82143</v>
      </c>
      <c r="B359" t="s">
        <v>2052</v>
      </c>
      <c r="C359" t="s">
        <v>2188</v>
      </c>
      <c r="D359" t="s">
        <v>2189</v>
      </c>
      <c r="E359" s="18">
        <v>943</v>
      </c>
    </row>
    <row r="360" spans="1:5" ht="15.75" customHeight="1" x14ac:dyDescent="0.25">
      <c r="A360" s="15">
        <v>82145</v>
      </c>
      <c r="B360" t="s">
        <v>2052</v>
      </c>
      <c r="C360" t="s">
        <v>2190</v>
      </c>
      <c r="D360" t="s">
        <v>2191</v>
      </c>
      <c r="E360" s="18">
        <v>52</v>
      </c>
    </row>
    <row r="361" spans="1:5" ht="15.75" customHeight="1" x14ac:dyDescent="0.25">
      <c r="A361" s="15">
        <v>82147</v>
      </c>
      <c r="B361" t="s">
        <v>2052</v>
      </c>
      <c r="C361" t="s">
        <v>2192</v>
      </c>
      <c r="D361" t="s">
        <v>2193</v>
      </c>
      <c r="E361" s="18">
        <v>230</v>
      </c>
    </row>
    <row r="362" spans="1:5" ht="15.75" customHeight="1" x14ac:dyDescent="0.25">
      <c r="A362" s="15">
        <v>82149</v>
      </c>
      <c r="B362" t="s">
        <v>2052</v>
      </c>
      <c r="C362" t="s">
        <v>2194</v>
      </c>
      <c r="D362" t="s">
        <v>2195</v>
      </c>
      <c r="E362" s="18">
        <v>47</v>
      </c>
    </row>
    <row r="363" spans="1:5" ht="15.75" customHeight="1" x14ac:dyDescent="0.25">
      <c r="A363" s="144">
        <v>82211</v>
      </c>
      <c r="B363" s="144" t="s">
        <v>2052</v>
      </c>
      <c r="C363" s="144" t="s">
        <v>2196</v>
      </c>
      <c r="D363" s="144" t="s">
        <v>2197</v>
      </c>
      <c r="E363" s="145">
        <v>225</v>
      </c>
    </row>
    <row r="364" spans="1:5" ht="15.75" customHeight="1" x14ac:dyDescent="0.25">
      <c r="A364" s="144">
        <v>82213</v>
      </c>
      <c r="B364" s="144" t="s">
        <v>2052</v>
      </c>
      <c r="C364" s="144" t="s">
        <v>2198</v>
      </c>
      <c r="D364" s="144" t="s">
        <v>2199</v>
      </c>
      <c r="E364" s="145">
        <v>732</v>
      </c>
    </row>
    <row r="365" spans="1:5" ht="15.75" customHeight="1" x14ac:dyDescent="0.25">
      <c r="A365" s="144">
        <v>82215</v>
      </c>
      <c r="B365" s="144" t="s">
        <v>2052</v>
      </c>
      <c r="C365" s="144" t="s">
        <v>2200</v>
      </c>
      <c r="D365" s="144" t="s">
        <v>2201</v>
      </c>
      <c r="E365" s="145">
        <v>440</v>
      </c>
    </row>
    <row r="366" spans="1:5" ht="15.75" customHeight="1" x14ac:dyDescent="0.25">
      <c r="A366" s="144">
        <v>82217</v>
      </c>
      <c r="B366" s="144" t="s">
        <v>2052</v>
      </c>
      <c r="C366" s="144" t="s">
        <v>2202</v>
      </c>
      <c r="D366" s="144" t="s">
        <v>2203</v>
      </c>
      <c r="E366" s="145">
        <v>188</v>
      </c>
    </row>
    <row r="367" spans="1:5" ht="15.75" customHeight="1" x14ac:dyDescent="0.25">
      <c r="A367" s="144">
        <v>82219</v>
      </c>
      <c r="B367" s="144" t="s">
        <v>2052</v>
      </c>
      <c r="C367" s="144" t="s">
        <v>2204</v>
      </c>
      <c r="D367" s="144" t="s">
        <v>2205</v>
      </c>
      <c r="E367" s="145">
        <v>400</v>
      </c>
    </row>
    <row r="368" spans="1:5" ht="15.75" customHeight="1" x14ac:dyDescent="0.25">
      <c r="A368" s="144">
        <v>82221</v>
      </c>
      <c r="B368" s="144" t="s">
        <v>2052</v>
      </c>
      <c r="C368" s="144" t="s">
        <v>2206</v>
      </c>
      <c r="D368" s="144" t="s">
        <v>2207</v>
      </c>
      <c r="E368" s="145">
        <v>554</v>
      </c>
    </row>
    <row r="369" spans="1:5" ht="15.75" customHeight="1" x14ac:dyDescent="0.25">
      <c r="A369" s="144">
        <v>82223</v>
      </c>
      <c r="B369" s="144" t="s">
        <v>2052</v>
      </c>
      <c r="C369" s="144" t="s">
        <v>2208</v>
      </c>
      <c r="D369" s="144"/>
      <c r="E369" s="145">
        <v>2008</v>
      </c>
    </row>
    <row r="370" spans="1:5" ht="15.75" customHeight="1" x14ac:dyDescent="0.25">
      <c r="A370" s="15">
        <v>82225</v>
      </c>
      <c r="B370" t="s">
        <v>2052</v>
      </c>
      <c r="C370" t="s">
        <v>2209</v>
      </c>
      <c r="D370" t="s">
        <v>2210</v>
      </c>
      <c r="E370" s="18">
        <v>650</v>
      </c>
    </row>
    <row r="371" spans="1:5" ht="15.75" customHeight="1" x14ac:dyDescent="0.25">
      <c r="A371" s="15">
        <v>82231</v>
      </c>
      <c r="B371" t="s">
        <v>2052</v>
      </c>
      <c r="C371" t="s">
        <v>2211</v>
      </c>
      <c r="E371" s="18">
        <v>214</v>
      </c>
    </row>
    <row r="372" spans="1:5" ht="15.75" customHeight="1" x14ac:dyDescent="0.25">
      <c r="A372" s="15">
        <v>82233</v>
      </c>
      <c r="B372" t="s">
        <v>2052</v>
      </c>
      <c r="C372" t="s">
        <v>2212</v>
      </c>
      <c r="E372" s="18">
        <v>272</v>
      </c>
    </row>
    <row r="373" spans="1:5" ht="15.75" customHeight="1" x14ac:dyDescent="0.25">
      <c r="A373" s="15">
        <v>82241</v>
      </c>
      <c r="B373" t="s">
        <v>2052</v>
      </c>
      <c r="C373" t="s">
        <v>2213</v>
      </c>
      <c r="D373" t="s">
        <v>2214</v>
      </c>
      <c r="E373" s="18">
        <v>1483</v>
      </c>
    </row>
    <row r="374" spans="1:5" ht="15.75" customHeight="1" x14ac:dyDescent="0.25">
      <c r="A374" s="15">
        <v>84011</v>
      </c>
      <c r="B374" t="s">
        <v>2052</v>
      </c>
      <c r="C374" t="s">
        <v>2215</v>
      </c>
      <c r="D374" t="s">
        <v>2216</v>
      </c>
      <c r="E374" s="18">
        <v>142</v>
      </c>
    </row>
    <row r="375" spans="1:5" ht="15.75" customHeight="1" x14ac:dyDescent="0.25">
      <c r="A375" s="15">
        <v>84013</v>
      </c>
      <c r="B375" t="s">
        <v>2052</v>
      </c>
      <c r="C375" t="s">
        <v>2217</v>
      </c>
      <c r="D375" t="s">
        <v>2218</v>
      </c>
      <c r="E375" s="18">
        <v>332</v>
      </c>
    </row>
    <row r="376" spans="1:5" ht="15.75" customHeight="1" x14ac:dyDescent="0.25">
      <c r="A376" s="15">
        <v>84015</v>
      </c>
      <c r="B376" t="s">
        <v>2052</v>
      </c>
      <c r="C376" t="s">
        <v>2219</v>
      </c>
      <c r="D376" t="s">
        <v>2220</v>
      </c>
      <c r="E376" s="18">
        <v>295</v>
      </c>
    </row>
    <row r="377" spans="1:5" ht="15.75" customHeight="1" x14ac:dyDescent="0.25">
      <c r="A377" s="15">
        <v>84017</v>
      </c>
      <c r="B377" t="s">
        <v>2052</v>
      </c>
      <c r="C377" t="s">
        <v>2221</v>
      </c>
      <c r="D377" t="s">
        <v>2222</v>
      </c>
      <c r="E377" s="18">
        <v>221</v>
      </c>
    </row>
    <row r="378" spans="1:5" ht="15.75" customHeight="1" x14ac:dyDescent="0.25">
      <c r="A378" s="15">
        <v>84019</v>
      </c>
      <c r="B378" t="s">
        <v>2052</v>
      </c>
      <c r="C378" t="s">
        <v>2223</v>
      </c>
      <c r="D378" t="s">
        <v>2224</v>
      </c>
      <c r="E378" s="18">
        <v>44</v>
      </c>
    </row>
    <row r="379" spans="1:5" ht="15.75" customHeight="1" x14ac:dyDescent="0.25">
      <c r="A379" s="15">
        <v>84021</v>
      </c>
      <c r="B379" t="s">
        <v>2052</v>
      </c>
      <c r="C379" t="s">
        <v>2225</v>
      </c>
      <c r="D379" t="s">
        <v>2226</v>
      </c>
      <c r="E379" s="18">
        <v>124</v>
      </c>
    </row>
    <row r="380" spans="1:5" ht="15.75" customHeight="1" x14ac:dyDescent="0.25">
      <c r="A380" s="15">
        <v>84023</v>
      </c>
      <c r="B380" t="s">
        <v>2052</v>
      </c>
      <c r="C380" t="s">
        <v>2227</v>
      </c>
      <c r="D380" t="s">
        <v>2228</v>
      </c>
      <c r="E380" s="18">
        <v>286</v>
      </c>
    </row>
    <row r="381" spans="1:5" ht="15.75" customHeight="1" x14ac:dyDescent="0.25">
      <c r="A381" s="15">
        <v>84025</v>
      </c>
      <c r="B381" t="s">
        <v>2052</v>
      </c>
      <c r="C381" t="s">
        <v>2229</v>
      </c>
      <c r="D381" t="s">
        <v>2230</v>
      </c>
      <c r="E381" s="18">
        <v>114</v>
      </c>
    </row>
    <row r="382" spans="1:5" ht="15.75" customHeight="1" x14ac:dyDescent="0.25">
      <c r="A382" s="15">
        <v>84111</v>
      </c>
      <c r="B382" t="s">
        <v>2052</v>
      </c>
      <c r="C382" t="s">
        <v>2231</v>
      </c>
      <c r="D382" t="s">
        <v>2232</v>
      </c>
      <c r="E382" s="18">
        <v>641</v>
      </c>
    </row>
    <row r="383" spans="1:5" ht="15.75" customHeight="1" x14ac:dyDescent="0.25">
      <c r="A383" s="15">
        <v>84113</v>
      </c>
      <c r="B383" t="s">
        <v>2052</v>
      </c>
      <c r="C383" t="s">
        <v>2233</v>
      </c>
      <c r="D383" t="s">
        <v>2234</v>
      </c>
      <c r="E383" s="18">
        <v>539</v>
      </c>
    </row>
    <row r="384" spans="1:5" ht="15.75" customHeight="1" x14ac:dyDescent="0.25">
      <c r="A384" s="15">
        <v>84131</v>
      </c>
      <c r="B384" t="s">
        <v>2052</v>
      </c>
      <c r="C384" t="s">
        <v>2235</v>
      </c>
      <c r="D384" t="s">
        <v>2236</v>
      </c>
      <c r="E384" s="18">
        <v>314</v>
      </c>
    </row>
    <row r="385" spans="1:5" ht="15.75" customHeight="1" x14ac:dyDescent="0.25">
      <c r="A385" s="15">
        <v>84141</v>
      </c>
      <c r="B385" t="s">
        <v>2052</v>
      </c>
      <c r="C385" t="s">
        <v>2237</v>
      </c>
      <c r="D385" t="s">
        <v>2238</v>
      </c>
      <c r="E385" s="18">
        <v>805</v>
      </c>
    </row>
    <row r="386" spans="1:5" ht="15.75" customHeight="1" x14ac:dyDescent="0.25">
      <c r="A386" s="15">
        <v>85111</v>
      </c>
      <c r="B386" t="s">
        <v>2052</v>
      </c>
      <c r="C386" t="s">
        <v>2239</v>
      </c>
      <c r="D386" t="s">
        <v>2240</v>
      </c>
      <c r="E386" s="18">
        <v>413</v>
      </c>
    </row>
    <row r="387" spans="1:5" ht="15.75" customHeight="1" x14ac:dyDescent="0.25">
      <c r="A387" s="15">
        <v>85115</v>
      </c>
      <c r="B387" t="s">
        <v>2052</v>
      </c>
      <c r="C387" t="s">
        <v>2241</v>
      </c>
      <c r="D387" t="s">
        <v>2242</v>
      </c>
      <c r="E387" s="18">
        <v>2328</v>
      </c>
    </row>
    <row r="388" spans="1:5" ht="15.75" customHeight="1" x14ac:dyDescent="0.25">
      <c r="A388" s="15">
        <v>85117</v>
      </c>
      <c r="B388" t="s">
        <v>2052</v>
      </c>
      <c r="C388" t="s">
        <v>2243</v>
      </c>
      <c r="D388" t="s">
        <v>2244</v>
      </c>
      <c r="E388" s="18">
        <v>1966</v>
      </c>
    </row>
    <row r="389" spans="1:5" ht="15.75" customHeight="1" x14ac:dyDescent="0.25">
      <c r="A389" s="15">
        <v>85121</v>
      </c>
      <c r="B389" t="s">
        <v>2052</v>
      </c>
      <c r="C389" t="s">
        <v>2245</v>
      </c>
      <c r="D389" t="s">
        <v>2246</v>
      </c>
      <c r="E389" s="18">
        <v>10084</v>
      </c>
    </row>
    <row r="390" spans="1:5" ht="15.75" customHeight="1" x14ac:dyDescent="0.25">
      <c r="A390" s="15">
        <v>85123</v>
      </c>
      <c r="B390" t="s">
        <v>2052</v>
      </c>
      <c r="C390" t="s">
        <v>2247</v>
      </c>
      <c r="D390" t="s">
        <v>2248</v>
      </c>
      <c r="E390" s="18">
        <v>4995</v>
      </c>
    </row>
    <row r="391" spans="1:5" ht="15.75" customHeight="1" x14ac:dyDescent="0.25">
      <c r="A391" s="15">
        <v>86100</v>
      </c>
      <c r="B391" t="s">
        <v>2249</v>
      </c>
      <c r="C391" t="s">
        <v>2250</v>
      </c>
      <c r="D391" t="s">
        <v>2251</v>
      </c>
      <c r="E391" s="18">
        <v>1972</v>
      </c>
    </row>
    <row r="392" spans="1:5" ht="15.75" customHeight="1" x14ac:dyDescent="0.25">
      <c r="A392" s="15">
        <v>86110</v>
      </c>
      <c r="B392" t="s">
        <v>2249</v>
      </c>
      <c r="C392" t="s">
        <v>2252</v>
      </c>
      <c r="D392" t="s">
        <v>2253</v>
      </c>
      <c r="E392" s="18">
        <v>706</v>
      </c>
    </row>
    <row r="393" spans="1:5" ht="15.75" customHeight="1" x14ac:dyDescent="0.25">
      <c r="A393" s="15">
        <v>86111</v>
      </c>
      <c r="B393" t="s">
        <v>2249</v>
      </c>
      <c r="C393" t="s">
        <v>2254</v>
      </c>
      <c r="D393" t="s">
        <v>2255</v>
      </c>
      <c r="E393" s="18">
        <v>1289</v>
      </c>
    </row>
    <row r="394" spans="1:5" ht="15.75" customHeight="1" x14ac:dyDescent="0.25">
      <c r="A394" s="15">
        <v>86113</v>
      </c>
      <c r="B394" t="s">
        <v>2249</v>
      </c>
      <c r="C394" t="s">
        <v>2256</v>
      </c>
      <c r="D394" t="s">
        <v>2257</v>
      </c>
      <c r="E394" s="18">
        <v>1677</v>
      </c>
    </row>
    <row r="395" spans="1:5" ht="15.75" customHeight="1" x14ac:dyDescent="0.25">
      <c r="A395" s="15">
        <v>86115</v>
      </c>
      <c r="B395" t="s">
        <v>2249</v>
      </c>
      <c r="C395" t="s">
        <v>2258</v>
      </c>
      <c r="D395" t="s">
        <v>2259</v>
      </c>
      <c r="E395" s="18">
        <v>659</v>
      </c>
    </row>
    <row r="396" spans="1:5" ht="15.75" customHeight="1" x14ac:dyDescent="0.25">
      <c r="A396" s="15">
        <v>86117</v>
      </c>
      <c r="B396" t="s">
        <v>2249</v>
      </c>
      <c r="C396" t="s">
        <v>2260</v>
      </c>
      <c r="D396" t="s">
        <v>2261</v>
      </c>
      <c r="E396" s="18">
        <v>669</v>
      </c>
    </row>
    <row r="397" spans="1:5" ht="15.75" customHeight="1" x14ac:dyDescent="0.25">
      <c r="A397" s="15">
        <v>86119</v>
      </c>
      <c r="B397" t="s">
        <v>2249</v>
      </c>
      <c r="C397" t="s">
        <v>2262</v>
      </c>
      <c r="D397" t="s">
        <v>2263</v>
      </c>
      <c r="E397" s="18">
        <v>727</v>
      </c>
    </row>
    <row r="398" spans="1:5" ht="15.75" customHeight="1" x14ac:dyDescent="0.25">
      <c r="A398" s="15">
        <v>86121</v>
      </c>
      <c r="B398" t="s">
        <v>2249</v>
      </c>
      <c r="C398" t="s">
        <v>2264</v>
      </c>
      <c r="D398" t="s">
        <v>2265</v>
      </c>
      <c r="E398" s="18">
        <v>1688</v>
      </c>
    </row>
    <row r="399" spans="1:5" ht="15.75" customHeight="1" x14ac:dyDescent="0.25">
      <c r="A399" s="15">
        <v>86123</v>
      </c>
      <c r="B399" t="s">
        <v>2249</v>
      </c>
      <c r="C399" t="s">
        <v>2266</v>
      </c>
      <c r="D399" t="s">
        <v>2265</v>
      </c>
      <c r="E399" s="18">
        <v>1556</v>
      </c>
    </row>
    <row r="400" spans="1:5" ht="15.75" customHeight="1" x14ac:dyDescent="0.25">
      <c r="A400" s="15">
        <v>86125</v>
      </c>
      <c r="B400" t="s">
        <v>2249</v>
      </c>
      <c r="C400" t="s">
        <v>2267</v>
      </c>
      <c r="D400" t="s">
        <v>2268</v>
      </c>
      <c r="E400" s="18">
        <v>1718</v>
      </c>
    </row>
    <row r="401" spans="1:5" ht="15.75" customHeight="1" x14ac:dyDescent="0.25">
      <c r="A401" s="15">
        <v>86127</v>
      </c>
      <c r="B401" t="s">
        <v>2249</v>
      </c>
      <c r="C401" t="s">
        <v>2269</v>
      </c>
      <c r="D401" t="s">
        <v>2270</v>
      </c>
      <c r="E401" s="18">
        <v>541</v>
      </c>
    </row>
    <row r="402" spans="1:5" ht="15.75" customHeight="1" x14ac:dyDescent="0.25">
      <c r="A402" s="15">
        <v>86213</v>
      </c>
      <c r="B402" t="s">
        <v>2249</v>
      </c>
      <c r="C402" t="s">
        <v>2271</v>
      </c>
      <c r="D402" t="s">
        <v>2272</v>
      </c>
      <c r="E402" s="18">
        <v>3916</v>
      </c>
    </row>
    <row r="403" spans="1:5" ht="15.75" customHeight="1" x14ac:dyDescent="0.25">
      <c r="A403" s="15">
        <v>86215</v>
      </c>
      <c r="B403" t="s">
        <v>2249</v>
      </c>
      <c r="C403" t="s">
        <v>2273</v>
      </c>
      <c r="D403" t="s">
        <v>2272</v>
      </c>
      <c r="E403" s="18">
        <v>3738</v>
      </c>
    </row>
    <row r="404" spans="1:5" ht="15.75" customHeight="1" x14ac:dyDescent="0.25">
      <c r="A404" s="15">
        <v>86217</v>
      </c>
      <c r="B404" t="s">
        <v>2249</v>
      </c>
      <c r="C404" t="s">
        <v>2274</v>
      </c>
      <c r="D404" t="s">
        <v>2275</v>
      </c>
      <c r="E404" s="18">
        <v>658</v>
      </c>
    </row>
    <row r="405" spans="1:5" ht="15.75" customHeight="1" x14ac:dyDescent="0.25">
      <c r="A405" s="15">
        <v>86237</v>
      </c>
      <c r="B405" t="s">
        <v>2249</v>
      </c>
      <c r="C405" t="s">
        <v>2276</v>
      </c>
      <c r="D405" t="s">
        <v>2272</v>
      </c>
      <c r="E405" s="18">
        <v>4097</v>
      </c>
    </row>
    <row r="406" spans="1:5" ht="15.75" customHeight="1" x14ac:dyDescent="0.25">
      <c r="A406" s="15">
        <v>86239</v>
      </c>
      <c r="B406" t="s">
        <v>2249</v>
      </c>
      <c r="C406" t="s">
        <v>2277</v>
      </c>
      <c r="D406" t="s">
        <v>2272</v>
      </c>
      <c r="E406" s="18">
        <v>4346</v>
      </c>
    </row>
    <row r="407" spans="1:5" ht="15.75" customHeight="1" x14ac:dyDescent="0.25">
      <c r="A407" s="15">
        <v>86241</v>
      </c>
      <c r="B407" t="s">
        <v>2249</v>
      </c>
      <c r="C407" t="s">
        <v>2278</v>
      </c>
      <c r="D407" t="s">
        <v>2272</v>
      </c>
      <c r="E407" s="18">
        <v>4884</v>
      </c>
    </row>
    <row r="408" spans="1:5" ht="15.75" customHeight="1" x14ac:dyDescent="0.25">
      <c r="A408" s="15">
        <v>86243</v>
      </c>
      <c r="B408" t="s">
        <v>2249</v>
      </c>
      <c r="C408" t="s">
        <v>2279</v>
      </c>
      <c r="D408" t="s">
        <v>2280</v>
      </c>
      <c r="E408" s="18">
        <v>334</v>
      </c>
    </row>
    <row r="409" spans="1:5" ht="15.75" customHeight="1" x14ac:dyDescent="0.25">
      <c r="A409" s="15">
        <v>86245</v>
      </c>
      <c r="B409" t="s">
        <v>2249</v>
      </c>
      <c r="C409" t="s">
        <v>2281</v>
      </c>
      <c r="D409" t="s">
        <v>2282</v>
      </c>
      <c r="E409" s="18">
        <v>2309</v>
      </c>
    </row>
    <row r="410" spans="1:5" ht="15.75" customHeight="1" x14ac:dyDescent="0.25">
      <c r="A410" s="15">
        <v>86319</v>
      </c>
      <c r="B410" t="s">
        <v>2249</v>
      </c>
      <c r="C410" t="s">
        <v>2283</v>
      </c>
      <c r="D410" t="s">
        <v>2261</v>
      </c>
      <c r="E410" s="18">
        <v>775</v>
      </c>
    </row>
    <row r="411" spans="1:5" ht="15.75" customHeight="1" x14ac:dyDescent="0.25">
      <c r="A411" s="15">
        <v>86321</v>
      </c>
      <c r="B411" t="s">
        <v>2249</v>
      </c>
      <c r="C411" t="s">
        <v>2284</v>
      </c>
      <c r="D411" t="s">
        <v>2261</v>
      </c>
      <c r="E411" s="18">
        <v>761</v>
      </c>
    </row>
    <row r="412" spans="1:5" ht="15.75" customHeight="1" x14ac:dyDescent="0.25">
      <c r="A412" s="15">
        <v>86323</v>
      </c>
      <c r="B412" t="s">
        <v>2249</v>
      </c>
      <c r="C412" t="s">
        <v>2285</v>
      </c>
      <c r="D412" t="s">
        <v>2286</v>
      </c>
      <c r="E412" s="18">
        <v>1034</v>
      </c>
    </row>
    <row r="413" spans="1:5" ht="15.75" customHeight="1" x14ac:dyDescent="0.25">
      <c r="A413" s="15">
        <v>86325</v>
      </c>
      <c r="B413" t="s">
        <v>2249</v>
      </c>
      <c r="C413" t="s">
        <v>2287</v>
      </c>
      <c r="D413" t="s">
        <v>2288</v>
      </c>
      <c r="E413" s="18">
        <v>719</v>
      </c>
    </row>
    <row r="414" spans="1:5" ht="15.75" customHeight="1" x14ac:dyDescent="0.25">
      <c r="A414" s="15">
        <v>86327</v>
      </c>
      <c r="B414" t="s">
        <v>2249</v>
      </c>
      <c r="C414" t="s">
        <v>2289</v>
      </c>
      <c r="D414" t="s">
        <v>2290</v>
      </c>
      <c r="E414" s="18">
        <v>1089</v>
      </c>
    </row>
    <row r="415" spans="1:5" ht="15.75" customHeight="1" x14ac:dyDescent="0.25">
      <c r="A415" s="15">
        <v>86413</v>
      </c>
      <c r="B415" t="s">
        <v>2249</v>
      </c>
      <c r="C415" t="s">
        <v>2291</v>
      </c>
      <c r="D415" t="s">
        <v>2255</v>
      </c>
      <c r="E415" s="18">
        <v>843</v>
      </c>
    </row>
    <row r="416" spans="1:5" ht="15.75" customHeight="1" x14ac:dyDescent="0.25">
      <c r="A416" s="15">
        <v>86415</v>
      </c>
      <c r="B416" t="s">
        <v>2249</v>
      </c>
      <c r="C416" t="s">
        <v>2292</v>
      </c>
      <c r="D416" t="s">
        <v>2293</v>
      </c>
      <c r="E416" s="18">
        <v>4087</v>
      </c>
    </row>
    <row r="417" spans="1:5" ht="15.75" customHeight="1" x14ac:dyDescent="0.25">
      <c r="A417" s="15">
        <v>86417</v>
      </c>
      <c r="B417" t="s">
        <v>2249</v>
      </c>
      <c r="C417" t="s">
        <v>2294</v>
      </c>
      <c r="D417" t="s">
        <v>2295</v>
      </c>
      <c r="E417" s="18">
        <v>671</v>
      </c>
    </row>
    <row r="418" spans="1:5" ht="15.75" customHeight="1" x14ac:dyDescent="0.25">
      <c r="A418" s="15">
        <v>86419</v>
      </c>
      <c r="B418" t="s">
        <v>2249</v>
      </c>
      <c r="C418" t="s">
        <v>2296</v>
      </c>
      <c r="D418" t="s">
        <v>2297</v>
      </c>
      <c r="E418" s="18">
        <v>339</v>
      </c>
    </row>
    <row r="419" spans="1:5" ht="15.75" customHeight="1" x14ac:dyDescent="0.25">
      <c r="A419" s="15">
        <v>86421</v>
      </c>
      <c r="B419" t="s">
        <v>2249</v>
      </c>
      <c r="C419" t="s">
        <v>2298</v>
      </c>
      <c r="D419" t="s">
        <v>2299</v>
      </c>
      <c r="E419" s="18">
        <v>207</v>
      </c>
    </row>
    <row r="420" spans="1:5" ht="15.75" customHeight="1" x14ac:dyDescent="0.25">
      <c r="A420" s="15">
        <v>86423</v>
      </c>
      <c r="B420" t="s">
        <v>2249</v>
      </c>
      <c r="C420" t="s">
        <v>2300</v>
      </c>
      <c r="D420" t="s">
        <v>2301</v>
      </c>
      <c r="E420" s="18">
        <v>1096</v>
      </c>
    </row>
    <row r="421" spans="1:5" ht="15.75" customHeight="1" x14ac:dyDescent="0.25">
      <c r="A421" s="15">
        <v>86425</v>
      </c>
      <c r="B421" t="s">
        <v>2249</v>
      </c>
      <c r="C421" t="s">
        <v>2302</v>
      </c>
      <c r="D421" t="s">
        <v>2303</v>
      </c>
      <c r="E421" s="18">
        <v>3464</v>
      </c>
    </row>
    <row r="422" spans="1:5" ht="15.75" customHeight="1" x14ac:dyDescent="0.25">
      <c r="A422" s="15">
        <v>86517</v>
      </c>
      <c r="B422" t="s">
        <v>2249</v>
      </c>
      <c r="C422" t="s">
        <v>2304</v>
      </c>
      <c r="E422" s="18">
        <v>844</v>
      </c>
    </row>
    <row r="423" spans="1:5" ht="15.75" customHeight="1" x14ac:dyDescent="0.25">
      <c r="A423" s="15">
        <v>86529</v>
      </c>
      <c r="B423" t="s">
        <v>2249</v>
      </c>
      <c r="C423" t="s">
        <v>2305</v>
      </c>
      <c r="D423" t="s">
        <v>2270</v>
      </c>
      <c r="E423" s="18">
        <v>359</v>
      </c>
    </row>
    <row r="424" spans="1:5" ht="15.75" customHeight="1" x14ac:dyDescent="0.25">
      <c r="A424" s="15">
        <v>86531</v>
      </c>
      <c r="B424" t="s">
        <v>2249</v>
      </c>
      <c r="C424" t="s">
        <v>2306</v>
      </c>
      <c r="D424" t="s">
        <v>2307</v>
      </c>
      <c r="E424" s="18">
        <v>881</v>
      </c>
    </row>
    <row r="425" spans="1:5" ht="15.75" customHeight="1" x14ac:dyDescent="0.25">
      <c r="A425" s="15">
        <v>86535</v>
      </c>
      <c r="B425" t="s">
        <v>2249</v>
      </c>
      <c r="C425" t="s">
        <v>2308</v>
      </c>
      <c r="D425" t="s">
        <v>2251</v>
      </c>
      <c r="E425" s="18">
        <v>1496</v>
      </c>
    </row>
    <row r="426" spans="1:5" ht="15.75" customHeight="1" x14ac:dyDescent="0.25">
      <c r="A426" s="15">
        <v>86537</v>
      </c>
      <c r="B426" t="s">
        <v>2249</v>
      </c>
      <c r="C426" t="s">
        <v>2309</v>
      </c>
      <c r="D426" t="s">
        <v>2310</v>
      </c>
      <c r="E426" s="18">
        <v>623</v>
      </c>
    </row>
    <row r="427" spans="1:5" ht="15.75" customHeight="1" x14ac:dyDescent="0.25">
      <c r="A427" s="15">
        <v>87011</v>
      </c>
      <c r="B427" t="s">
        <v>2311</v>
      </c>
      <c r="C427" t="s">
        <v>2312</v>
      </c>
      <c r="D427" t="s">
        <v>2313</v>
      </c>
      <c r="E427" s="18">
        <v>289</v>
      </c>
    </row>
    <row r="428" spans="1:5" ht="15.75" customHeight="1" x14ac:dyDescent="0.25">
      <c r="A428" s="15">
        <v>87110</v>
      </c>
      <c r="B428" t="s">
        <v>2314</v>
      </c>
      <c r="C428" t="s">
        <v>2315</v>
      </c>
      <c r="D428" t="s">
        <v>2316</v>
      </c>
      <c r="E428" s="18">
        <v>1102</v>
      </c>
    </row>
    <row r="429" spans="1:5" ht="15.75" customHeight="1" x14ac:dyDescent="0.25">
      <c r="A429" s="15">
        <v>87111</v>
      </c>
      <c r="B429" t="s">
        <v>2314</v>
      </c>
      <c r="C429" t="s">
        <v>2317</v>
      </c>
      <c r="D429" t="s">
        <v>2318</v>
      </c>
      <c r="E429" s="18">
        <v>665</v>
      </c>
    </row>
    <row r="430" spans="1:5" ht="15.75" customHeight="1" x14ac:dyDescent="0.25">
      <c r="A430" s="15">
        <v>87113</v>
      </c>
      <c r="B430" t="s">
        <v>2314</v>
      </c>
      <c r="C430" t="s">
        <v>2319</v>
      </c>
      <c r="D430" t="s">
        <v>2320</v>
      </c>
      <c r="E430" s="18">
        <v>2235</v>
      </c>
    </row>
    <row r="431" spans="1:5" ht="15.75" customHeight="1" x14ac:dyDescent="0.25">
      <c r="A431" s="15">
        <v>87115</v>
      </c>
      <c r="B431" t="s">
        <v>2314</v>
      </c>
      <c r="C431" t="s">
        <v>2321</v>
      </c>
      <c r="D431" t="s">
        <v>2316</v>
      </c>
      <c r="E431" s="18">
        <v>2384</v>
      </c>
    </row>
    <row r="432" spans="1:5" ht="15.75" customHeight="1" x14ac:dyDescent="0.25">
      <c r="A432" s="15">
        <v>87119</v>
      </c>
      <c r="B432" t="s">
        <v>2314</v>
      </c>
      <c r="C432" t="s">
        <v>2322</v>
      </c>
      <c r="D432" t="s">
        <v>2323</v>
      </c>
      <c r="E432" s="18">
        <v>517</v>
      </c>
    </row>
    <row r="433" spans="1:5" ht="15.75" customHeight="1" x14ac:dyDescent="0.25">
      <c r="A433" s="15">
        <v>87121</v>
      </c>
      <c r="B433" t="s">
        <v>2314</v>
      </c>
      <c r="C433" t="s">
        <v>2324</v>
      </c>
      <c r="D433" t="s">
        <v>2325</v>
      </c>
      <c r="E433" s="18">
        <v>445</v>
      </c>
    </row>
    <row r="434" spans="1:5" ht="15.75" customHeight="1" x14ac:dyDescent="0.25">
      <c r="A434" s="15">
        <v>87123</v>
      </c>
      <c r="B434" t="s">
        <v>2314</v>
      </c>
      <c r="C434" t="s">
        <v>2326</v>
      </c>
      <c r="D434" t="s">
        <v>2327</v>
      </c>
      <c r="E434" s="18">
        <v>232</v>
      </c>
    </row>
    <row r="435" spans="1:5" ht="15.75" customHeight="1" x14ac:dyDescent="0.25">
      <c r="A435" s="15">
        <v>87125</v>
      </c>
      <c r="B435" t="s">
        <v>2311</v>
      </c>
      <c r="C435" t="s">
        <v>2328</v>
      </c>
      <c r="D435" t="s">
        <v>2329</v>
      </c>
      <c r="E435" s="18">
        <v>37</v>
      </c>
    </row>
    <row r="436" spans="1:5" ht="15.75" customHeight="1" x14ac:dyDescent="0.25">
      <c r="A436" s="15">
        <v>87127</v>
      </c>
      <c r="B436" t="s">
        <v>2311</v>
      </c>
      <c r="C436" t="s">
        <v>2330</v>
      </c>
      <c r="D436" t="s">
        <v>2331</v>
      </c>
      <c r="E436" s="18">
        <v>58</v>
      </c>
    </row>
    <row r="437" spans="1:5" ht="15.75" customHeight="1" x14ac:dyDescent="0.25">
      <c r="A437" s="15">
        <v>87129</v>
      </c>
      <c r="B437" t="s">
        <v>2311</v>
      </c>
      <c r="C437" t="s">
        <v>2332</v>
      </c>
      <c r="D437" t="s">
        <v>2333</v>
      </c>
      <c r="E437" s="18">
        <v>58</v>
      </c>
    </row>
    <row r="438" spans="1:5" ht="15.75" customHeight="1" x14ac:dyDescent="0.25">
      <c r="A438" s="15">
        <v>87131</v>
      </c>
      <c r="B438" t="s">
        <v>2311</v>
      </c>
      <c r="C438" t="s">
        <v>2334</v>
      </c>
      <c r="D438" t="s">
        <v>2335</v>
      </c>
      <c r="E438" s="18">
        <v>132</v>
      </c>
    </row>
    <row r="439" spans="1:5" ht="15.75" customHeight="1" x14ac:dyDescent="0.25">
      <c r="A439" s="15">
        <v>87133</v>
      </c>
      <c r="B439" t="s">
        <v>2311</v>
      </c>
      <c r="C439" t="s">
        <v>2336</v>
      </c>
      <c r="D439" t="s">
        <v>2337</v>
      </c>
      <c r="E439" s="18">
        <v>190</v>
      </c>
    </row>
    <row r="440" spans="1:5" ht="15.75" customHeight="1" x14ac:dyDescent="0.25">
      <c r="A440" s="15">
        <v>87135</v>
      </c>
      <c r="B440" t="s">
        <v>2311</v>
      </c>
      <c r="C440" t="s">
        <v>2338</v>
      </c>
      <c r="D440" t="s">
        <v>2339</v>
      </c>
      <c r="E440" s="18">
        <v>2134</v>
      </c>
    </row>
    <row r="441" spans="1:5" ht="15.75" customHeight="1" x14ac:dyDescent="0.25">
      <c r="A441" s="15">
        <v>87137</v>
      </c>
      <c r="B441" t="s">
        <v>2311</v>
      </c>
      <c r="C441" t="s">
        <v>2340</v>
      </c>
      <c r="D441" t="s">
        <v>2341</v>
      </c>
      <c r="E441" s="18">
        <v>2134</v>
      </c>
    </row>
    <row r="442" spans="1:5" ht="15.75" customHeight="1" x14ac:dyDescent="0.25">
      <c r="A442" s="15">
        <v>87209</v>
      </c>
      <c r="B442" t="s">
        <v>2311</v>
      </c>
      <c r="C442" t="s">
        <v>2342</v>
      </c>
      <c r="D442" t="s">
        <v>2343</v>
      </c>
      <c r="E442" s="18">
        <v>1060</v>
      </c>
    </row>
    <row r="443" spans="1:5" ht="15.75" customHeight="1" x14ac:dyDescent="0.25">
      <c r="A443" s="15">
        <v>87211</v>
      </c>
      <c r="B443" t="s">
        <v>2311</v>
      </c>
      <c r="C443" t="s">
        <v>2344</v>
      </c>
      <c r="D443" t="s">
        <v>2345</v>
      </c>
      <c r="E443" s="18">
        <v>235</v>
      </c>
    </row>
    <row r="444" spans="1:5" ht="15.75" customHeight="1" x14ac:dyDescent="0.25">
      <c r="A444" s="15">
        <v>87213</v>
      </c>
      <c r="B444" t="s">
        <v>2311</v>
      </c>
      <c r="C444" t="s">
        <v>2346</v>
      </c>
      <c r="D444" t="s">
        <v>2347</v>
      </c>
      <c r="E444" s="18">
        <v>408</v>
      </c>
    </row>
    <row r="445" spans="1:5" ht="15.75" customHeight="1" x14ac:dyDescent="0.25">
      <c r="A445" s="15">
        <v>87215</v>
      </c>
      <c r="B445" t="s">
        <v>2311</v>
      </c>
      <c r="C445" t="s">
        <v>2348</v>
      </c>
      <c r="D445" t="s">
        <v>2349</v>
      </c>
      <c r="E445" s="18">
        <v>176</v>
      </c>
    </row>
    <row r="446" spans="1:5" ht="15.75" customHeight="1" x14ac:dyDescent="0.25">
      <c r="A446" s="15">
        <v>87217</v>
      </c>
      <c r="B446" t="s">
        <v>2311</v>
      </c>
      <c r="C446" t="s">
        <v>2350</v>
      </c>
      <c r="D446" t="s">
        <v>2351</v>
      </c>
      <c r="E446" s="18">
        <v>180</v>
      </c>
    </row>
    <row r="447" spans="1:5" ht="15.75" customHeight="1" x14ac:dyDescent="0.25">
      <c r="A447" s="15">
        <v>87219</v>
      </c>
      <c r="B447" t="s">
        <v>2311</v>
      </c>
      <c r="C447" t="s">
        <v>2352</v>
      </c>
      <c r="D447" t="s">
        <v>2353</v>
      </c>
      <c r="E447" s="18">
        <v>170</v>
      </c>
    </row>
    <row r="448" spans="1:5" ht="15.75" customHeight="1" x14ac:dyDescent="0.25">
      <c r="A448" s="15">
        <v>87221</v>
      </c>
      <c r="B448" t="s">
        <v>2311</v>
      </c>
      <c r="C448" t="s">
        <v>2354</v>
      </c>
      <c r="D448" t="s">
        <v>2355</v>
      </c>
      <c r="E448" s="18">
        <v>570</v>
      </c>
    </row>
    <row r="449" spans="1:5" ht="15.75" customHeight="1" x14ac:dyDescent="0.25">
      <c r="A449" s="15">
        <v>87223</v>
      </c>
      <c r="B449" t="s">
        <v>2311</v>
      </c>
      <c r="C449" t="s">
        <v>2356</v>
      </c>
      <c r="D449" t="s">
        <v>2357</v>
      </c>
      <c r="E449" s="18">
        <v>337</v>
      </c>
    </row>
    <row r="450" spans="1:5" ht="15.75" customHeight="1" x14ac:dyDescent="0.25">
      <c r="A450" s="15">
        <v>87225</v>
      </c>
      <c r="B450" t="s">
        <v>2311</v>
      </c>
      <c r="C450" t="s">
        <v>2358</v>
      </c>
      <c r="D450" t="s">
        <v>2359</v>
      </c>
      <c r="E450" s="18">
        <v>458</v>
      </c>
    </row>
    <row r="451" spans="1:5" ht="15.75" customHeight="1" x14ac:dyDescent="0.25">
      <c r="A451" s="15">
        <v>87227</v>
      </c>
      <c r="B451" t="s">
        <v>2311</v>
      </c>
      <c r="C451" t="s">
        <v>2360</v>
      </c>
      <c r="D451" t="s">
        <v>2361</v>
      </c>
      <c r="E451" s="18">
        <v>459</v>
      </c>
    </row>
    <row r="452" spans="1:5" ht="15.75" customHeight="1" x14ac:dyDescent="0.25">
      <c r="A452" s="15">
        <v>87229</v>
      </c>
      <c r="B452" t="s">
        <v>2311</v>
      </c>
      <c r="C452" t="s">
        <v>2362</v>
      </c>
      <c r="D452" t="s">
        <v>2363</v>
      </c>
      <c r="E452" s="18">
        <v>676</v>
      </c>
    </row>
    <row r="453" spans="1:5" ht="15.75" customHeight="1" x14ac:dyDescent="0.25">
      <c r="A453" s="15">
        <v>87231</v>
      </c>
      <c r="B453" t="s">
        <v>2311</v>
      </c>
      <c r="C453" t="s">
        <v>2364</v>
      </c>
      <c r="D453" t="s">
        <v>2365</v>
      </c>
      <c r="E453" s="18">
        <v>350</v>
      </c>
    </row>
    <row r="454" spans="1:5" ht="15.75" customHeight="1" x14ac:dyDescent="0.25">
      <c r="A454" s="15">
        <v>87233</v>
      </c>
      <c r="B454" t="s">
        <v>2311</v>
      </c>
      <c r="C454" t="s">
        <v>2366</v>
      </c>
      <c r="D454" t="s">
        <v>2367</v>
      </c>
      <c r="E454" s="18">
        <v>1655</v>
      </c>
    </row>
    <row r="455" spans="1:5" ht="15.75" customHeight="1" x14ac:dyDescent="0.25">
      <c r="A455" s="15">
        <v>87235</v>
      </c>
      <c r="B455" t="s">
        <v>2311</v>
      </c>
      <c r="C455" t="s">
        <v>2368</v>
      </c>
      <c r="D455" t="s">
        <v>2369</v>
      </c>
      <c r="E455" s="18">
        <v>112</v>
      </c>
    </row>
    <row r="456" spans="1:5" ht="15.75" customHeight="1" x14ac:dyDescent="0.25">
      <c r="A456" s="15">
        <v>87237</v>
      </c>
      <c r="B456" t="s">
        <v>2311</v>
      </c>
      <c r="C456" t="s">
        <v>2370</v>
      </c>
      <c r="D456" t="s">
        <v>2371</v>
      </c>
      <c r="E456" s="18">
        <v>3505</v>
      </c>
    </row>
    <row r="457" spans="1:5" ht="15.75" customHeight="1" x14ac:dyDescent="0.25">
      <c r="A457" s="15">
        <v>87311</v>
      </c>
      <c r="B457" t="s">
        <v>2311</v>
      </c>
      <c r="C457" t="s">
        <v>2372</v>
      </c>
      <c r="D457" t="s">
        <v>2373</v>
      </c>
      <c r="E457" s="18">
        <v>5229</v>
      </c>
    </row>
    <row r="458" spans="1:5" ht="15.75" customHeight="1" x14ac:dyDescent="0.25">
      <c r="A458" s="15">
        <v>87313</v>
      </c>
      <c r="B458" t="s">
        <v>2311</v>
      </c>
      <c r="C458" t="s">
        <v>2374</v>
      </c>
      <c r="D458" t="s">
        <v>2375</v>
      </c>
      <c r="E458" s="18">
        <v>508</v>
      </c>
    </row>
    <row r="459" spans="1:5" ht="15.75" customHeight="1" x14ac:dyDescent="0.25">
      <c r="A459" s="15">
        <v>87315</v>
      </c>
      <c r="B459" t="s">
        <v>2311</v>
      </c>
      <c r="C459" t="s">
        <v>2376</v>
      </c>
      <c r="D459" t="s">
        <v>2377</v>
      </c>
      <c r="E459" s="18">
        <v>798</v>
      </c>
    </row>
    <row r="460" spans="1:5" ht="15.75" customHeight="1" x14ac:dyDescent="0.25">
      <c r="A460" s="15">
        <v>87317</v>
      </c>
      <c r="B460" t="s">
        <v>2311</v>
      </c>
      <c r="C460" t="s">
        <v>2378</v>
      </c>
      <c r="D460" t="s">
        <v>2379</v>
      </c>
      <c r="E460" s="18">
        <v>6242</v>
      </c>
    </row>
    <row r="461" spans="1:5" ht="15.75" customHeight="1" x14ac:dyDescent="0.25">
      <c r="A461" s="15">
        <v>87319</v>
      </c>
      <c r="B461" t="s">
        <v>2311</v>
      </c>
      <c r="C461" t="s">
        <v>2380</v>
      </c>
      <c r="D461" t="s">
        <v>2381</v>
      </c>
      <c r="E461" s="18">
        <v>1442</v>
      </c>
    </row>
    <row r="462" spans="1:5" ht="15.75" customHeight="1" x14ac:dyDescent="0.25">
      <c r="A462" s="15">
        <v>87321</v>
      </c>
      <c r="B462" t="s">
        <v>2311</v>
      </c>
      <c r="C462" t="s">
        <v>2382</v>
      </c>
      <c r="D462" t="s">
        <v>2383</v>
      </c>
      <c r="E462" s="18">
        <v>4674</v>
      </c>
    </row>
    <row r="463" spans="1:5" ht="15.75" customHeight="1" x14ac:dyDescent="0.25">
      <c r="A463" s="15">
        <v>87411</v>
      </c>
      <c r="B463" t="s">
        <v>2311</v>
      </c>
      <c r="C463" t="s">
        <v>2384</v>
      </c>
      <c r="D463" t="s">
        <v>2385</v>
      </c>
      <c r="E463" s="18">
        <v>243</v>
      </c>
    </row>
    <row r="464" spans="1:5" ht="15.75" customHeight="1" x14ac:dyDescent="0.25">
      <c r="A464" s="15">
        <v>87413</v>
      </c>
      <c r="B464" t="s">
        <v>2311</v>
      </c>
      <c r="C464" t="s">
        <v>2386</v>
      </c>
      <c r="D464" t="s">
        <v>2387</v>
      </c>
      <c r="E464" s="18">
        <v>117</v>
      </c>
    </row>
    <row r="465" spans="1:5" ht="15.75" customHeight="1" x14ac:dyDescent="0.25">
      <c r="A465" s="15">
        <v>87415</v>
      </c>
      <c r="B465" t="s">
        <v>2311</v>
      </c>
      <c r="C465" t="s">
        <v>2388</v>
      </c>
      <c r="D465" t="s">
        <v>2387</v>
      </c>
      <c r="E465" s="18">
        <v>179</v>
      </c>
    </row>
    <row r="466" spans="1:5" ht="15.75" customHeight="1" x14ac:dyDescent="0.25">
      <c r="A466" s="15">
        <v>87417</v>
      </c>
      <c r="B466" t="s">
        <v>2311</v>
      </c>
      <c r="C466" t="s">
        <v>2389</v>
      </c>
      <c r="D466" t="s">
        <v>2387</v>
      </c>
      <c r="E466" s="18">
        <v>212</v>
      </c>
    </row>
    <row r="467" spans="1:5" ht="15.75" customHeight="1" x14ac:dyDescent="0.25">
      <c r="A467" s="15">
        <v>87419</v>
      </c>
      <c r="B467" t="s">
        <v>2311</v>
      </c>
      <c r="C467" t="s">
        <v>2390</v>
      </c>
      <c r="D467" t="s">
        <v>2391</v>
      </c>
      <c r="E467" s="18">
        <v>102</v>
      </c>
    </row>
    <row r="468" spans="1:5" ht="15.75" customHeight="1" x14ac:dyDescent="0.25">
      <c r="A468" s="15">
        <v>87421</v>
      </c>
      <c r="B468" t="s">
        <v>2311</v>
      </c>
      <c r="C468" t="s">
        <v>2392</v>
      </c>
      <c r="D468" t="s">
        <v>2393</v>
      </c>
      <c r="E468" s="18">
        <v>137</v>
      </c>
    </row>
    <row r="469" spans="1:5" ht="15.75" customHeight="1" x14ac:dyDescent="0.25">
      <c r="A469" s="15">
        <v>87423</v>
      </c>
      <c r="B469" t="s">
        <v>2311</v>
      </c>
      <c r="C469" t="s">
        <v>2394</v>
      </c>
      <c r="D469" t="s">
        <v>2393</v>
      </c>
      <c r="E469" s="18">
        <v>171</v>
      </c>
    </row>
    <row r="470" spans="1:5" ht="15.75" customHeight="1" x14ac:dyDescent="0.25">
      <c r="A470" s="15">
        <v>87425</v>
      </c>
      <c r="B470" t="s">
        <v>2311</v>
      </c>
      <c r="C470" t="s">
        <v>2395</v>
      </c>
      <c r="D470" t="s">
        <v>2396</v>
      </c>
      <c r="E470" s="18">
        <v>29</v>
      </c>
    </row>
    <row r="471" spans="1:5" ht="15.75" customHeight="1" x14ac:dyDescent="0.25">
      <c r="A471" s="15">
        <v>87427</v>
      </c>
      <c r="B471" t="s">
        <v>2311</v>
      </c>
      <c r="C471" t="s">
        <v>2397</v>
      </c>
      <c r="D471" t="s">
        <v>2396</v>
      </c>
      <c r="E471" s="18">
        <v>49</v>
      </c>
    </row>
    <row r="472" spans="1:5" ht="15.75" customHeight="1" x14ac:dyDescent="0.25">
      <c r="A472" s="15">
        <v>87429</v>
      </c>
      <c r="B472" t="s">
        <v>2311</v>
      </c>
      <c r="C472" t="s">
        <v>2398</v>
      </c>
      <c r="D472" t="s">
        <v>2396</v>
      </c>
      <c r="E472" s="18">
        <v>108</v>
      </c>
    </row>
    <row r="473" spans="1:5" ht="15.75" customHeight="1" x14ac:dyDescent="0.25">
      <c r="A473" s="15">
        <v>87431</v>
      </c>
      <c r="B473" t="s">
        <v>2311</v>
      </c>
      <c r="C473" t="s">
        <v>2399</v>
      </c>
      <c r="D473" t="s">
        <v>2400</v>
      </c>
      <c r="E473" s="18">
        <v>392</v>
      </c>
    </row>
    <row r="474" spans="1:5" ht="15.75" customHeight="1" x14ac:dyDescent="0.25">
      <c r="A474" s="15">
        <v>87433</v>
      </c>
      <c r="B474" t="s">
        <v>2311</v>
      </c>
      <c r="C474" t="s">
        <v>2401</v>
      </c>
      <c r="D474" t="s">
        <v>2402</v>
      </c>
      <c r="E474" s="18">
        <v>38</v>
      </c>
    </row>
    <row r="475" spans="1:5" ht="15.75" customHeight="1" x14ac:dyDescent="0.25">
      <c r="A475" s="15">
        <v>87435</v>
      </c>
      <c r="B475" t="s">
        <v>2311</v>
      </c>
      <c r="C475" t="s">
        <v>2403</v>
      </c>
      <c r="D475" t="s">
        <v>2404</v>
      </c>
      <c r="E475" s="18">
        <v>177</v>
      </c>
    </row>
    <row r="476" spans="1:5" ht="15.75" customHeight="1" x14ac:dyDescent="0.25">
      <c r="A476" s="15">
        <v>87437</v>
      </c>
      <c r="B476" t="s">
        <v>2311</v>
      </c>
      <c r="C476" t="s">
        <v>2405</v>
      </c>
      <c r="D476" t="s">
        <v>2404</v>
      </c>
      <c r="E476" s="18">
        <v>265</v>
      </c>
    </row>
    <row r="477" spans="1:5" ht="15.75" customHeight="1" x14ac:dyDescent="0.25">
      <c r="A477" s="15">
        <v>87439</v>
      </c>
      <c r="B477" t="s">
        <v>2311</v>
      </c>
      <c r="C477" t="s">
        <v>2406</v>
      </c>
      <c r="D477" t="s">
        <v>2407</v>
      </c>
      <c r="E477" s="18">
        <v>254</v>
      </c>
    </row>
    <row r="478" spans="1:5" ht="15.75" customHeight="1" x14ac:dyDescent="0.25">
      <c r="A478" s="15">
        <v>87441</v>
      </c>
      <c r="B478" t="s">
        <v>2311</v>
      </c>
      <c r="C478" t="s">
        <v>2408</v>
      </c>
      <c r="D478" t="s">
        <v>2409</v>
      </c>
      <c r="E478" s="18">
        <v>485</v>
      </c>
    </row>
    <row r="479" spans="1:5" ht="15.75" customHeight="1" x14ac:dyDescent="0.25">
      <c r="A479" s="15">
        <v>87443</v>
      </c>
      <c r="B479" t="s">
        <v>2311</v>
      </c>
      <c r="C479" t="s">
        <v>2410</v>
      </c>
      <c r="D479" t="s">
        <v>2411</v>
      </c>
      <c r="E479" s="18">
        <v>745</v>
      </c>
    </row>
    <row r="480" spans="1:5" ht="15.75" customHeight="1" x14ac:dyDescent="0.25">
      <c r="A480" s="15">
        <v>87445</v>
      </c>
      <c r="B480" t="s">
        <v>2311</v>
      </c>
      <c r="C480" t="s">
        <v>2412</v>
      </c>
      <c r="D480" t="s">
        <v>2413</v>
      </c>
      <c r="E480" s="18">
        <v>315</v>
      </c>
    </row>
    <row r="481" spans="1:5" ht="15.75" customHeight="1" x14ac:dyDescent="0.25">
      <c r="A481" s="15">
        <v>87447</v>
      </c>
      <c r="B481" t="s">
        <v>2311</v>
      </c>
      <c r="C481" t="s">
        <v>2414</v>
      </c>
      <c r="D481" t="s">
        <v>2415</v>
      </c>
      <c r="E481" s="18">
        <v>707</v>
      </c>
    </row>
    <row r="482" spans="1:5" ht="15.75" customHeight="1" x14ac:dyDescent="0.25">
      <c r="A482" s="15">
        <v>87449</v>
      </c>
      <c r="B482" t="s">
        <v>2311</v>
      </c>
      <c r="C482" t="s">
        <v>2416</v>
      </c>
      <c r="D482" t="s">
        <v>2417</v>
      </c>
      <c r="E482" s="18">
        <v>86</v>
      </c>
    </row>
    <row r="483" spans="1:5" ht="15.75" customHeight="1" x14ac:dyDescent="0.25">
      <c r="A483" s="15">
        <v>87511</v>
      </c>
      <c r="B483" t="s">
        <v>2311</v>
      </c>
      <c r="C483" t="s">
        <v>2418</v>
      </c>
      <c r="D483" t="s">
        <v>2419</v>
      </c>
      <c r="E483" s="18">
        <v>126</v>
      </c>
    </row>
    <row r="484" spans="1:5" ht="15.75" customHeight="1" x14ac:dyDescent="0.25">
      <c r="A484" s="15">
        <v>87513</v>
      </c>
      <c r="B484" t="s">
        <v>2311</v>
      </c>
      <c r="C484" t="s">
        <v>2420</v>
      </c>
      <c r="D484" t="s">
        <v>2421</v>
      </c>
      <c r="E484" s="18">
        <v>148</v>
      </c>
    </row>
    <row r="485" spans="1:5" ht="15.75" customHeight="1" x14ac:dyDescent="0.25">
      <c r="A485" s="15">
        <v>87515</v>
      </c>
      <c r="B485" t="s">
        <v>2314</v>
      </c>
      <c r="C485" t="s">
        <v>2422</v>
      </c>
      <c r="D485" t="s">
        <v>2423</v>
      </c>
      <c r="E485" s="18">
        <v>851</v>
      </c>
    </row>
    <row r="486" spans="1:5" ht="15.75" customHeight="1" x14ac:dyDescent="0.25">
      <c r="A486" s="15">
        <v>87517</v>
      </c>
      <c r="B486" t="s">
        <v>2311</v>
      </c>
      <c r="C486" t="s">
        <v>2424</v>
      </c>
      <c r="D486" t="s">
        <v>2425</v>
      </c>
      <c r="E486" s="18">
        <v>305</v>
      </c>
    </row>
    <row r="487" spans="1:5" ht="15.75" customHeight="1" x14ac:dyDescent="0.25">
      <c r="A487" s="15">
        <v>87519</v>
      </c>
      <c r="B487" t="s">
        <v>2311</v>
      </c>
      <c r="C487" t="s">
        <v>2426</v>
      </c>
      <c r="D487" t="s">
        <v>2427</v>
      </c>
      <c r="E487" s="18">
        <v>264</v>
      </c>
    </row>
    <row r="488" spans="1:5" ht="15.75" customHeight="1" x14ac:dyDescent="0.25">
      <c r="A488" s="15">
        <v>87521</v>
      </c>
      <c r="B488" t="s">
        <v>2314</v>
      </c>
      <c r="C488" t="s">
        <v>2428</v>
      </c>
      <c r="D488" t="s">
        <v>2429</v>
      </c>
      <c r="E488" s="18">
        <v>3722</v>
      </c>
    </row>
    <row r="489" spans="1:5" ht="15.75" customHeight="1" x14ac:dyDescent="0.25">
      <c r="A489" s="15">
        <v>87523</v>
      </c>
      <c r="B489" t="s">
        <v>2311</v>
      </c>
      <c r="C489" t="s">
        <v>2430</v>
      </c>
      <c r="D489" t="s">
        <v>2431</v>
      </c>
      <c r="E489" s="18">
        <v>495</v>
      </c>
    </row>
    <row r="490" spans="1:5" ht="15.75" customHeight="1" x14ac:dyDescent="0.25">
      <c r="A490" s="15">
        <v>87525</v>
      </c>
      <c r="B490" t="s">
        <v>2311</v>
      </c>
      <c r="C490" t="s">
        <v>2432</v>
      </c>
      <c r="D490" t="s">
        <v>2433</v>
      </c>
      <c r="E490" s="18">
        <v>496</v>
      </c>
    </row>
    <row r="491" spans="1:5" ht="15.75" customHeight="1" x14ac:dyDescent="0.25">
      <c r="A491" s="15">
        <v>87527</v>
      </c>
      <c r="B491" t="s">
        <v>2314</v>
      </c>
      <c r="C491" t="s">
        <v>2434</v>
      </c>
      <c r="D491" t="s">
        <v>2435</v>
      </c>
      <c r="E491" s="18">
        <v>6598</v>
      </c>
    </row>
    <row r="492" spans="1:5" ht="15.75" customHeight="1" x14ac:dyDescent="0.25">
      <c r="A492" s="15">
        <v>87611</v>
      </c>
      <c r="B492" t="s">
        <v>2311</v>
      </c>
      <c r="C492" t="s">
        <v>2436</v>
      </c>
      <c r="D492" t="s">
        <v>2437</v>
      </c>
      <c r="E492" s="18">
        <v>426</v>
      </c>
    </row>
    <row r="493" spans="1:5" ht="15.75" customHeight="1" x14ac:dyDescent="0.25">
      <c r="A493" s="15">
        <v>87613</v>
      </c>
      <c r="B493" t="s">
        <v>2311</v>
      </c>
      <c r="C493" t="s">
        <v>2438</v>
      </c>
      <c r="D493" t="s">
        <v>2439</v>
      </c>
      <c r="E493" s="18">
        <v>371</v>
      </c>
    </row>
    <row r="494" spans="1:5" ht="15.75" customHeight="1" x14ac:dyDescent="0.25">
      <c r="A494" s="15">
        <v>87617</v>
      </c>
      <c r="B494" t="s">
        <v>2311</v>
      </c>
      <c r="C494" t="s">
        <v>2440</v>
      </c>
      <c r="D494" t="s">
        <v>2441</v>
      </c>
      <c r="E494" s="18">
        <v>3113</v>
      </c>
    </row>
    <row r="495" spans="1:5" ht="15.75" customHeight="1" x14ac:dyDescent="0.25">
      <c r="A495" s="15">
        <v>87618</v>
      </c>
      <c r="B495" t="s">
        <v>2311</v>
      </c>
      <c r="C495" t="s">
        <v>2442</v>
      </c>
      <c r="D495" t="s">
        <v>2443</v>
      </c>
      <c r="E495" s="18">
        <v>2840</v>
      </c>
    </row>
    <row r="496" spans="1:5" ht="15.75" customHeight="1" x14ac:dyDescent="0.25">
      <c r="A496" s="15">
        <v>87619</v>
      </c>
      <c r="B496" t="s">
        <v>2311</v>
      </c>
      <c r="C496" t="s">
        <v>2444</v>
      </c>
      <c r="D496" t="s">
        <v>2445</v>
      </c>
      <c r="E496" s="18">
        <v>7575</v>
      </c>
    </row>
    <row r="497" spans="1:5" ht="15.75" customHeight="1" x14ac:dyDescent="0.25">
      <c r="A497" s="15">
        <v>87620</v>
      </c>
      <c r="B497" t="s">
        <v>2311</v>
      </c>
      <c r="C497" t="s">
        <v>2446</v>
      </c>
      <c r="D497" t="s">
        <v>2447</v>
      </c>
      <c r="E497" s="18">
        <v>3065</v>
      </c>
    </row>
    <row r="498" spans="1:5" ht="15.75" customHeight="1" x14ac:dyDescent="0.25">
      <c r="A498" s="15">
        <v>87621</v>
      </c>
      <c r="B498" t="s">
        <v>2311</v>
      </c>
      <c r="C498" t="s">
        <v>2448</v>
      </c>
      <c r="D498" t="s">
        <v>2449</v>
      </c>
      <c r="E498" s="18">
        <v>16007</v>
      </c>
    </row>
    <row r="499" spans="1:5" ht="15.75" customHeight="1" x14ac:dyDescent="0.25">
      <c r="A499" s="15">
        <v>87622</v>
      </c>
      <c r="B499" t="s">
        <v>2311</v>
      </c>
      <c r="C499" t="s">
        <v>2450</v>
      </c>
      <c r="D499" t="s">
        <v>2451</v>
      </c>
      <c r="E499" s="18">
        <v>1139</v>
      </c>
    </row>
    <row r="500" spans="1:5" ht="15.75" customHeight="1" x14ac:dyDescent="0.25">
      <c r="A500" s="15">
        <v>87623</v>
      </c>
      <c r="B500" t="s">
        <v>2311</v>
      </c>
      <c r="C500" t="s">
        <v>2452</v>
      </c>
      <c r="D500" t="s">
        <v>2453</v>
      </c>
      <c r="E500" s="18">
        <v>9986</v>
      </c>
    </row>
    <row r="501" spans="1:5" ht="15.75" customHeight="1" x14ac:dyDescent="0.25">
      <c r="A501" s="15">
        <v>87624</v>
      </c>
      <c r="B501" t="s">
        <v>2311</v>
      </c>
      <c r="C501" t="s">
        <v>2454</v>
      </c>
      <c r="D501" t="s">
        <v>2455</v>
      </c>
      <c r="E501" s="18">
        <v>4779</v>
      </c>
    </row>
    <row r="502" spans="1:5" ht="15.75" customHeight="1" x14ac:dyDescent="0.25">
      <c r="A502" s="15">
        <v>87625</v>
      </c>
      <c r="B502" t="s">
        <v>2311</v>
      </c>
      <c r="C502" t="s">
        <v>2456</v>
      </c>
      <c r="D502" t="s">
        <v>2457</v>
      </c>
      <c r="E502" s="18">
        <v>4046</v>
      </c>
    </row>
    <row r="503" spans="1:5" ht="15.75" customHeight="1" x14ac:dyDescent="0.25">
      <c r="A503" s="15">
        <v>87626</v>
      </c>
      <c r="B503" t="s">
        <v>2311</v>
      </c>
      <c r="C503" t="s">
        <v>2458</v>
      </c>
      <c r="D503" t="s">
        <v>2459</v>
      </c>
      <c r="E503" s="18">
        <v>377</v>
      </c>
    </row>
    <row r="504" spans="1:5" ht="15.75" customHeight="1" x14ac:dyDescent="0.25">
      <c r="A504" s="15">
        <v>87696</v>
      </c>
      <c r="B504" t="s">
        <v>2311</v>
      </c>
      <c r="C504" t="s">
        <v>2460</v>
      </c>
      <c r="D504" t="s">
        <v>2461</v>
      </c>
      <c r="E504" s="18">
        <v>2174</v>
      </c>
    </row>
    <row r="505" spans="1:5" ht="15.75" customHeight="1" x14ac:dyDescent="0.25">
      <c r="A505" s="15">
        <v>87697</v>
      </c>
      <c r="B505" t="s">
        <v>2311</v>
      </c>
      <c r="C505" t="s">
        <v>2462</v>
      </c>
      <c r="D505" t="s">
        <v>2463</v>
      </c>
      <c r="E505" s="18">
        <v>3398</v>
      </c>
    </row>
    <row r="506" spans="1:5" ht="15.75" customHeight="1" x14ac:dyDescent="0.25">
      <c r="A506" s="15">
        <v>88101</v>
      </c>
      <c r="B506" t="s">
        <v>2464</v>
      </c>
      <c r="C506" t="s">
        <v>2465</v>
      </c>
      <c r="D506" t="s">
        <v>2466</v>
      </c>
      <c r="E506" s="18">
        <v>11433</v>
      </c>
    </row>
    <row r="507" spans="1:5" ht="15.75" customHeight="1" x14ac:dyDescent="0.25">
      <c r="A507" s="15">
        <v>88225</v>
      </c>
      <c r="B507" t="s">
        <v>2464</v>
      </c>
      <c r="C507" t="s">
        <v>2467</v>
      </c>
      <c r="D507" t="s">
        <v>2468</v>
      </c>
      <c r="E507" s="18">
        <v>694</v>
      </c>
    </row>
    <row r="508" spans="1:5" ht="15.75" customHeight="1" x14ac:dyDescent="0.25">
      <c r="A508" s="15">
        <v>89111</v>
      </c>
      <c r="B508" t="s">
        <v>2469</v>
      </c>
      <c r="C508" t="s">
        <v>2470</v>
      </c>
      <c r="D508" t="s">
        <v>2471</v>
      </c>
      <c r="E508" s="18">
        <v>155</v>
      </c>
    </row>
    <row r="509" spans="1:5" ht="15.75" customHeight="1" x14ac:dyDescent="0.25">
      <c r="A509" s="15">
        <v>89113</v>
      </c>
      <c r="B509" t="s">
        <v>2469</v>
      </c>
      <c r="C509" t="s">
        <v>2472</v>
      </c>
      <c r="D509" t="s">
        <v>2473</v>
      </c>
      <c r="E509" s="18">
        <v>214</v>
      </c>
    </row>
    <row r="510" spans="1:5" ht="15.75" customHeight="1" x14ac:dyDescent="0.25">
      <c r="A510" s="15">
        <v>89115</v>
      </c>
      <c r="B510" t="s">
        <v>2469</v>
      </c>
      <c r="C510" t="s">
        <v>2474</v>
      </c>
      <c r="D510" t="s">
        <v>2475</v>
      </c>
      <c r="E510" s="18">
        <v>163</v>
      </c>
    </row>
    <row r="511" spans="1:5" ht="15.75" customHeight="1" x14ac:dyDescent="0.25">
      <c r="A511" s="15">
        <v>89117</v>
      </c>
      <c r="B511" t="s">
        <v>2469</v>
      </c>
      <c r="C511" t="s">
        <v>2476</v>
      </c>
      <c r="D511" t="s">
        <v>2477</v>
      </c>
      <c r="E511" s="18">
        <v>155</v>
      </c>
    </row>
    <row r="512" spans="1:5" ht="15.75" customHeight="1" x14ac:dyDescent="0.25">
      <c r="A512" s="15">
        <v>89119</v>
      </c>
      <c r="B512" t="s">
        <v>2469</v>
      </c>
      <c r="C512" t="s">
        <v>2478</v>
      </c>
      <c r="D512" t="s">
        <v>2479</v>
      </c>
      <c r="E512" s="18">
        <v>187</v>
      </c>
    </row>
    <row r="513" spans="1:5" ht="15.75" customHeight="1" x14ac:dyDescent="0.25">
      <c r="A513" s="15">
        <v>89121</v>
      </c>
      <c r="B513" t="s">
        <v>2469</v>
      </c>
      <c r="C513" t="s">
        <v>2480</v>
      </c>
      <c r="D513" t="s">
        <v>2481</v>
      </c>
      <c r="E513" s="18">
        <v>163</v>
      </c>
    </row>
    <row r="514" spans="1:5" ht="15.75" customHeight="1" x14ac:dyDescent="0.25">
      <c r="A514" s="15">
        <v>89123</v>
      </c>
      <c r="B514" t="s">
        <v>2469</v>
      </c>
      <c r="C514" t="s">
        <v>2482</v>
      </c>
      <c r="D514" t="s">
        <v>2483</v>
      </c>
      <c r="E514" s="18">
        <v>128</v>
      </c>
    </row>
    <row r="515" spans="1:5" ht="15.75" customHeight="1" x14ac:dyDescent="0.25">
      <c r="A515" s="15">
        <v>89125</v>
      </c>
      <c r="B515" t="s">
        <v>2469</v>
      </c>
      <c r="C515" t="s">
        <v>2484</v>
      </c>
      <c r="D515" t="s">
        <v>2485</v>
      </c>
      <c r="E515" s="18">
        <v>200</v>
      </c>
    </row>
    <row r="516" spans="1:5" ht="15.75" customHeight="1" x14ac:dyDescent="0.25">
      <c r="A516" s="15">
        <v>89127</v>
      </c>
      <c r="B516" t="s">
        <v>2469</v>
      </c>
      <c r="C516" t="s">
        <v>2486</v>
      </c>
      <c r="D516" t="s">
        <v>2487</v>
      </c>
      <c r="E516" s="18">
        <v>224</v>
      </c>
    </row>
    <row r="517" spans="1:5" ht="15.75" customHeight="1" x14ac:dyDescent="0.25">
      <c r="A517" s="15">
        <v>89129</v>
      </c>
      <c r="B517" t="s">
        <v>2469</v>
      </c>
      <c r="C517" t="s">
        <v>2488</v>
      </c>
      <c r="D517" t="s">
        <v>2489</v>
      </c>
      <c r="E517" s="18">
        <v>224</v>
      </c>
    </row>
    <row r="518" spans="1:5" ht="15.75" customHeight="1" x14ac:dyDescent="0.25">
      <c r="A518" s="15">
        <v>89131</v>
      </c>
      <c r="B518" t="s">
        <v>2469</v>
      </c>
      <c r="C518" t="s">
        <v>2490</v>
      </c>
      <c r="D518" t="s">
        <v>2491</v>
      </c>
      <c r="E518" s="18">
        <v>178</v>
      </c>
    </row>
    <row r="519" spans="1:5" ht="15.75" customHeight="1" x14ac:dyDescent="0.25">
      <c r="A519" s="15">
        <v>89135</v>
      </c>
      <c r="B519" t="s">
        <v>2469</v>
      </c>
      <c r="C519" t="s">
        <v>2492</v>
      </c>
      <c r="D519" t="s">
        <v>2493</v>
      </c>
      <c r="E519" s="18">
        <v>260</v>
      </c>
    </row>
    <row r="520" spans="1:5" ht="15.75" customHeight="1" x14ac:dyDescent="0.25">
      <c r="A520" s="15">
        <v>89137</v>
      </c>
      <c r="B520" t="s">
        <v>2469</v>
      </c>
      <c r="C520" t="s">
        <v>2494</v>
      </c>
      <c r="D520" t="s">
        <v>2495</v>
      </c>
      <c r="E520" s="18">
        <v>354</v>
      </c>
    </row>
    <row r="521" spans="1:5" ht="15.75" customHeight="1" x14ac:dyDescent="0.25">
      <c r="A521" s="15">
        <v>89139</v>
      </c>
      <c r="B521" t="s">
        <v>2469</v>
      </c>
      <c r="C521" t="s">
        <v>2496</v>
      </c>
      <c r="D521" t="s">
        <v>2497</v>
      </c>
      <c r="E521" s="18">
        <v>260</v>
      </c>
    </row>
    <row r="522" spans="1:5" ht="15.75" customHeight="1" x14ac:dyDescent="0.25">
      <c r="A522" s="15">
        <v>89141</v>
      </c>
      <c r="B522" t="s">
        <v>2469</v>
      </c>
      <c r="C522" t="s">
        <v>2498</v>
      </c>
      <c r="D522" t="s">
        <v>2499</v>
      </c>
      <c r="E522" s="18">
        <v>284</v>
      </c>
    </row>
    <row r="523" spans="1:5" ht="15.75" customHeight="1" x14ac:dyDescent="0.25">
      <c r="A523" s="15">
        <v>89143</v>
      </c>
      <c r="B523" t="s">
        <v>2469</v>
      </c>
      <c r="C523" t="s">
        <v>2500</v>
      </c>
      <c r="D523" t="s">
        <v>2501</v>
      </c>
      <c r="E523" s="18">
        <v>226</v>
      </c>
    </row>
    <row r="524" spans="1:5" ht="15.75" customHeight="1" x14ac:dyDescent="0.25">
      <c r="A524" s="15">
        <v>89145</v>
      </c>
      <c r="B524" t="s">
        <v>2469</v>
      </c>
      <c r="C524" t="s">
        <v>2502</v>
      </c>
      <c r="D524" t="s">
        <v>2503</v>
      </c>
      <c r="E524" s="18">
        <v>427</v>
      </c>
    </row>
    <row r="525" spans="1:5" ht="15.75" customHeight="1" x14ac:dyDescent="0.25">
      <c r="A525" s="15">
        <v>89147</v>
      </c>
      <c r="B525" t="s">
        <v>2469</v>
      </c>
      <c r="C525" t="s">
        <v>2504</v>
      </c>
      <c r="D525" t="s">
        <v>2505</v>
      </c>
      <c r="E525" s="18">
        <v>626</v>
      </c>
    </row>
    <row r="526" spans="1:5" ht="15.75" customHeight="1" x14ac:dyDescent="0.25">
      <c r="A526" s="15">
        <v>89149</v>
      </c>
      <c r="B526" t="s">
        <v>2469</v>
      </c>
      <c r="C526" t="s">
        <v>2506</v>
      </c>
      <c r="D526" t="s">
        <v>2507</v>
      </c>
      <c r="E526" s="18">
        <v>743</v>
      </c>
    </row>
    <row r="527" spans="1:5" ht="15.75" customHeight="1" x14ac:dyDescent="0.25">
      <c r="A527" s="15">
        <v>89151</v>
      </c>
      <c r="B527" t="s">
        <v>2469</v>
      </c>
      <c r="C527" t="s">
        <v>2508</v>
      </c>
      <c r="D527" t="s">
        <v>2509</v>
      </c>
      <c r="E527" s="18">
        <v>675</v>
      </c>
    </row>
    <row r="528" spans="1:5" ht="15.75" customHeight="1" x14ac:dyDescent="0.25">
      <c r="A528" s="15">
        <v>89153</v>
      </c>
      <c r="B528" t="s">
        <v>2469</v>
      </c>
      <c r="C528" t="s">
        <v>2510</v>
      </c>
      <c r="D528" t="s">
        <v>2511</v>
      </c>
      <c r="E528" s="18">
        <v>1802</v>
      </c>
    </row>
    <row r="529" spans="1:5" ht="15.75" customHeight="1" x14ac:dyDescent="0.25">
      <c r="A529" s="15">
        <v>89155</v>
      </c>
      <c r="B529" t="s">
        <v>2469</v>
      </c>
      <c r="C529" t="s">
        <v>2512</v>
      </c>
      <c r="D529" t="s">
        <v>2513</v>
      </c>
      <c r="E529" s="18">
        <v>935</v>
      </c>
    </row>
    <row r="530" spans="1:5" ht="15.75" customHeight="1" x14ac:dyDescent="0.25">
      <c r="A530" s="15">
        <v>89157</v>
      </c>
      <c r="B530" t="s">
        <v>2469</v>
      </c>
      <c r="C530" t="s">
        <v>2514</v>
      </c>
      <c r="D530" t="s">
        <v>2515</v>
      </c>
      <c r="E530" s="18">
        <v>564</v>
      </c>
    </row>
    <row r="531" spans="1:5" ht="15.75" customHeight="1" x14ac:dyDescent="0.25">
      <c r="A531" s="15">
        <v>89159</v>
      </c>
      <c r="B531" t="s">
        <v>2469</v>
      </c>
      <c r="C531" t="s">
        <v>2516</v>
      </c>
      <c r="D531" t="s">
        <v>2517</v>
      </c>
      <c r="E531" s="18">
        <v>246</v>
      </c>
    </row>
    <row r="532" spans="1:5" ht="15.75" customHeight="1" x14ac:dyDescent="0.25">
      <c r="A532" s="15">
        <v>89161</v>
      </c>
      <c r="B532" t="s">
        <v>2469</v>
      </c>
      <c r="C532" t="s">
        <v>2518</v>
      </c>
      <c r="D532" t="s">
        <v>2519</v>
      </c>
      <c r="E532" s="18">
        <v>437</v>
      </c>
    </row>
    <row r="533" spans="1:5" ht="15.75" customHeight="1" x14ac:dyDescent="0.25">
      <c r="A533" s="15">
        <v>89163</v>
      </c>
      <c r="B533" t="s">
        <v>2469</v>
      </c>
      <c r="C533" t="s">
        <v>2520</v>
      </c>
      <c r="D533" t="s">
        <v>2521</v>
      </c>
      <c r="E533" s="18">
        <v>1042</v>
      </c>
    </row>
    <row r="534" spans="1:5" ht="15.75" customHeight="1" x14ac:dyDescent="0.25">
      <c r="A534" s="15">
        <v>89165</v>
      </c>
      <c r="B534" t="s">
        <v>2469</v>
      </c>
      <c r="C534" t="s">
        <v>2522</v>
      </c>
      <c r="D534" t="s">
        <v>2523</v>
      </c>
      <c r="E534" s="18">
        <v>487</v>
      </c>
    </row>
    <row r="535" spans="1:5" ht="15.75" customHeight="1" x14ac:dyDescent="0.25">
      <c r="A535" s="15">
        <v>89167</v>
      </c>
      <c r="B535" t="s">
        <v>2469</v>
      </c>
      <c r="C535" t="s">
        <v>2524</v>
      </c>
      <c r="D535" t="s">
        <v>2525</v>
      </c>
      <c r="E535" s="18">
        <v>461</v>
      </c>
    </row>
    <row r="536" spans="1:5" ht="15.75" customHeight="1" x14ac:dyDescent="0.25">
      <c r="A536" s="15">
        <v>89169</v>
      </c>
      <c r="B536" t="s">
        <v>2469</v>
      </c>
      <c r="C536" t="s">
        <v>2526</v>
      </c>
      <c r="D536" t="s">
        <v>2527</v>
      </c>
      <c r="E536" s="18">
        <v>569</v>
      </c>
    </row>
    <row r="537" spans="1:5" ht="15.75" customHeight="1" x14ac:dyDescent="0.25">
      <c r="A537" s="15">
        <v>89171</v>
      </c>
      <c r="B537" t="s">
        <v>2469</v>
      </c>
      <c r="C537" t="s">
        <v>2528</v>
      </c>
      <c r="D537" t="s">
        <v>2529</v>
      </c>
      <c r="E537" s="18">
        <v>461</v>
      </c>
    </row>
    <row r="538" spans="1:5" ht="15.75" customHeight="1" x14ac:dyDescent="0.25">
      <c r="A538" s="15">
        <v>89173</v>
      </c>
      <c r="B538" t="s">
        <v>2530</v>
      </c>
      <c r="C538" t="s">
        <v>2531</v>
      </c>
      <c r="D538" t="s">
        <v>2532</v>
      </c>
      <c r="E538" s="18">
        <v>1137</v>
      </c>
    </row>
    <row r="539" spans="1:5" ht="15.75" customHeight="1" x14ac:dyDescent="0.25">
      <c r="A539" s="15">
        <v>89175</v>
      </c>
      <c r="B539" t="s">
        <v>2469</v>
      </c>
      <c r="C539" t="s">
        <v>2533</v>
      </c>
      <c r="D539" t="s">
        <v>2534</v>
      </c>
      <c r="E539" s="18">
        <v>893</v>
      </c>
    </row>
    <row r="540" spans="1:5" ht="15.75" customHeight="1" x14ac:dyDescent="0.25">
      <c r="A540" s="15">
        <v>89177</v>
      </c>
      <c r="B540" t="s">
        <v>2469</v>
      </c>
      <c r="C540" t="s">
        <v>2535</v>
      </c>
      <c r="D540" t="s">
        <v>2536</v>
      </c>
      <c r="E540" s="18">
        <v>485</v>
      </c>
    </row>
    <row r="541" spans="1:5" ht="15.75" customHeight="1" x14ac:dyDescent="0.25">
      <c r="A541" s="15">
        <v>89178</v>
      </c>
      <c r="B541" t="s">
        <v>2537</v>
      </c>
      <c r="C541" t="s">
        <v>2538</v>
      </c>
      <c r="D541" t="s">
        <v>2539</v>
      </c>
      <c r="E541" s="18">
        <v>743</v>
      </c>
    </row>
    <row r="542" spans="1:5" ht="15.75" customHeight="1" x14ac:dyDescent="0.25">
      <c r="A542" s="15">
        <v>89180</v>
      </c>
      <c r="B542" t="s">
        <v>2469</v>
      </c>
      <c r="C542" t="s">
        <v>2540</v>
      </c>
      <c r="D542" t="s">
        <v>2541</v>
      </c>
      <c r="E542" s="18">
        <v>353</v>
      </c>
    </row>
    <row r="543" spans="1:5" ht="15.75" customHeight="1" x14ac:dyDescent="0.25">
      <c r="A543" s="15">
        <v>89181</v>
      </c>
      <c r="B543" t="s">
        <v>2530</v>
      </c>
      <c r="C543" t="s">
        <v>2542</v>
      </c>
      <c r="D543" t="s">
        <v>2543</v>
      </c>
      <c r="E543" s="18">
        <v>590</v>
      </c>
    </row>
    <row r="544" spans="1:5" ht="15.75" customHeight="1" x14ac:dyDescent="0.25">
      <c r="A544" s="15">
        <v>89183</v>
      </c>
      <c r="B544" t="s">
        <v>2530</v>
      </c>
      <c r="C544" t="s">
        <v>2544</v>
      </c>
      <c r="D544" t="s">
        <v>2545</v>
      </c>
      <c r="E544" s="18">
        <v>743</v>
      </c>
    </row>
    <row r="545" spans="1:5" ht="15.75" customHeight="1" x14ac:dyDescent="0.25">
      <c r="A545" s="15">
        <v>89185</v>
      </c>
      <c r="B545" t="s">
        <v>2469</v>
      </c>
      <c r="C545" t="s">
        <v>2546</v>
      </c>
      <c r="D545" t="s">
        <v>2547</v>
      </c>
      <c r="E545" s="18">
        <v>292</v>
      </c>
    </row>
    <row r="546" spans="1:5" ht="15.75" customHeight="1" x14ac:dyDescent="0.25">
      <c r="A546" s="15">
        <v>89187</v>
      </c>
      <c r="B546" t="s">
        <v>2530</v>
      </c>
      <c r="C546" t="s">
        <v>2548</v>
      </c>
      <c r="D546" t="s">
        <v>2549</v>
      </c>
      <c r="E546" s="18">
        <v>1091</v>
      </c>
    </row>
    <row r="547" spans="1:5" ht="15.75" customHeight="1" x14ac:dyDescent="0.25">
      <c r="A547" s="15">
        <v>89189</v>
      </c>
      <c r="B547" t="s">
        <v>2469</v>
      </c>
      <c r="C547" t="s">
        <v>2550</v>
      </c>
      <c r="E547" s="18">
        <v>374</v>
      </c>
    </row>
    <row r="548" spans="1:5" ht="15.75" customHeight="1" x14ac:dyDescent="0.25">
      <c r="A548" s="15">
        <v>89191</v>
      </c>
      <c r="B548" t="s">
        <v>2530</v>
      </c>
      <c r="C548" t="s">
        <v>2551</v>
      </c>
      <c r="D548" t="s">
        <v>2552</v>
      </c>
      <c r="E548" s="18">
        <v>1146</v>
      </c>
    </row>
    <row r="549" spans="1:5" ht="15.75" customHeight="1" x14ac:dyDescent="0.25">
      <c r="A549" s="15">
        <v>89192</v>
      </c>
      <c r="B549" t="s">
        <v>2530</v>
      </c>
      <c r="C549" t="s">
        <v>2553</v>
      </c>
      <c r="D549" t="s">
        <v>2554</v>
      </c>
      <c r="E549" s="18">
        <v>881</v>
      </c>
    </row>
    <row r="550" spans="1:5" ht="15.75" customHeight="1" x14ac:dyDescent="0.25">
      <c r="A550" s="15">
        <v>89193</v>
      </c>
      <c r="B550" t="s">
        <v>2469</v>
      </c>
      <c r="C550" t="s">
        <v>2555</v>
      </c>
      <c r="D550" t="s">
        <v>2556</v>
      </c>
      <c r="E550" s="18">
        <v>333</v>
      </c>
    </row>
    <row r="551" spans="1:5" ht="15.75" customHeight="1" x14ac:dyDescent="0.25">
      <c r="A551" s="15">
        <v>89195</v>
      </c>
      <c r="B551" t="s">
        <v>2530</v>
      </c>
      <c r="C551" t="s">
        <v>2557</v>
      </c>
      <c r="D551" t="s">
        <v>2558</v>
      </c>
      <c r="E551" s="18">
        <v>5858</v>
      </c>
    </row>
    <row r="552" spans="1:5" ht="15.75" customHeight="1" x14ac:dyDescent="0.25">
      <c r="A552" s="15">
        <v>89196</v>
      </c>
      <c r="B552" t="s">
        <v>2530</v>
      </c>
      <c r="C552" t="s">
        <v>2559</v>
      </c>
      <c r="D552" t="s">
        <v>2560</v>
      </c>
      <c r="E552" s="18">
        <v>1837</v>
      </c>
    </row>
    <row r="553" spans="1:5" ht="15.75" customHeight="1" x14ac:dyDescent="0.25">
      <c r="A553" s="15">
        <v>89197</v>
      </c>
      <c r="B553" t="s">
        <v>2469</v>
      </c>
      <c r="C553" t="s">
        <v>2561</v>
      </c>
      <c r="D553" t="s">
        <v>2562</v>
      </c>
      <c r="E553" s="18">
        <v>664</v>
      </c>
    </row>
    <row r="554" spans="1:5" ht="15.75" customHeight="1" x14ac:dyDescent="0.25">
      <c r="A554" s="15">
        <v>89198</v>
      </c>
      <c r="B554" t="s">
        <v>2469</v>
      </c>
      <c r="C554" t="s">
        <v>2563</v>
      </c>
      <c r="D554" t="s">
        <v>2564</v>
      </c>
      <c r="E554" s="18">
        <v>266</v>
      </c>
    </row>
    <row r="555" spans="1:5" ht="15.75" customHeight="1" x14ac:dyDescent="0.25">
      <c r="A555" s="15">
        <v>89199</v>
      </c>
      <c r="B555" t="s">
        <v>2469</v>
      </c>
      <c r="C555" t="s">
        <v>2565</v>
      </c>
      <c r="D555" t="s">
        <v>2566</v>
      </c>
      <c r="E555" s="18">
        <v>266</v>
      </c>
    </row>
    <row r="556" spans="1:5" ht="15.75" customHeight="1" x14ac:dyDescent="0.25">
      <c r="A556" s="15">
        <v>89201</v>
      </c>
      <c r="B556" t="s">
        <v>2469</v>
      </c>
      <c r="C556" t="s">
        <v>2567</v>
      </c>
      <c r="D556" t="s">
        <v>2568</v>
      </c>
      <c r="E556" s="18">
        <v>205</v>
      </c>
    </row>
    <row r="557" spans="1:5" ht="15.75" customHeight="1" x14ac:dyDescent="0.25">
      <c r="A557" s="15">
        <v>89213</v>
      </c>
      <c r="B557" t="s">
        <v>2469</v>
      </c>
      <c r="C557" t="s">
        <v>2569</v>
      </c>
      <c r="D557" t="s">
        <v>2570</v>
      </c>
      <c r="E557" s="18">
        <v>1187</v>
      </c>
    </row>
    <row r="558" spans="1:5" ht="15.75" customHeight="1" x14ac:dyDescent="0.25">
      <c r="A558" s="15">
        <v>89223</v>
      </c>
      <c r="B558" t="s">
        <v>2537</v>
      </c>
      <c r="C558" t="s">
        <v>2571</v>
      </c>
      <c r="D558" t="s">
        <v>2572</v>
      </c>
      <c r="E558" s="18">
        <v>743</v>
      </c>
    </row>
    <row r="559" spans="1:5" ht="15.75" customHeight="1" x14ac:dyDescent="0.25">
      <c r="A559" s="15">
        <v>89225</v>
      </c>
      <c r="B559" t="s">
        <v>2537</v>
      </c>
      <c r="C559" t="s">
        <v>2573</v>
      </c>
      <c r="D559" t="s">
        <v>2574</v>
      </c>
      <c r="E559" s="18">
        <v>372</v>
      </c>
    </row>
    <row r="560" spans="1:5" ht="15.75" customHeight="1" x14ac:dyDescent="0.25">
      <c r="A560" s="15">
        <v>89311</v>
      </c>
      <c r="B560" t="s">
        <v>2469</v>
      </c>
      <c r="C560" t="s">
        <v>2575</v>
      </c>
      <c r="D560" t="s">
        <v>2576</v>
      </c>
      <c r="E560" s="18">
        <v>802</v>
      </c>
    </row>
    <row r="561" spans="1:5" ht="15.75" customHeight="1" x14ac:dyDescent="0.25">
      <c r="A561" s="15">
        <v>89313</v>
      </c>
      <c r="B561" t="s">
        <v>2469</v>
      </c>
      <c r="C561" t="s">
        <v>2577</v>
      </c>
      <c r="D561" t="s">
        <v>2578</v>
      </c>
      <c r="E561" s="18">
        <v>350</v>
      </c>
    </row>
    <row r="562" spans="1:5" ht="15.75" customHeight="1" x14ac:dyDescent="0.25">
      <c r="A562" s="15">
        <v>89314</v>
      </c>
      <c r="B562" t="s">
        <v>2537</v>
      </c>
      <c r="C562" t="s">
        <v>2579</v>
      </c>
      <c r="D562" t="s">
        <v>2580</v>
      </c>
      <c r="E562" s="18">
        <v>492</v>
      </c>
    </row>
    <row r="563" spans="1:5" ht="15.75" customHeight="1" x14ac:dyDescent="0.25">
      <c r="A563" s="15">
        <v>89317</v>
      </c>
      <c r="B563" t="s">
        <v>2530</v>
      </c>
      <c r="C563" t="s">
        <v>2581</v>
      </c>
      <c r="D563" t="s">
        <v>2582</v>
      </c>
      <c r="E563" s="18">
        <v>13848</v>
      </c>
    </row>
    <row r="564" spans="1:5" ht="15.75" customHeight="1" x14ac:dyDescent="0.25">
      <c r="A564" s="15">
        <v>89319</v>
      </c>
      <c r="B564" t="s">
        <v>2530</v>
      </c>
      <c r="C564" t="s">
        <v>2583</v>
      </c>
      <c r="D564" t="s">
        <v>2584</v>
      </c>
      <c r="E564" s="18">
        <v>4578</v>
      </c>
    </row>
    <row r="565" spans="1:5" ht="15.75" customHeight="1" x14ac:dyDescent="0.25">
      <c r="A565" s="15">
        <v>89321</v>
      </c>
      <c r="B565" t="s">
        <v>2530</v>
      </c>
      <c r="C565" t="s">
        <v>2585</v>
      </c>
      <c r="D565" t="s">
        <v>2586</v>
      </c>
      <c r="E565" s="18">
        <v>9840</v>
      </c>
    </row>
    <row r="566" spans="1:5" ht="15.75" customHeight="1" x14ac:dyDescent="0.25">
      <c r="A566" s="15">
        <v>89323</v>
      </c>
      <c r="B566" t="s">
        <v>2530</v>
      </c>
      <c r="C566" t="s">
        <v>2587</v>
      </c>
      <c r="D566" t="s">
        <v>2588</v>
      </c>
      <c r="E566" s="18">
        <v>4166</v>
      </c>
    </row>
    <row r="567" spans="1:5" ht="15.75" customHeight="1" x14ac:dyDescent="0.25">
      <c r="A567" s="15">
        <v>89325</v>
      </c>
      <c r="B567" t="s">
        <v>2530</v>
      </c>
      <c r="C567" t="s">
        <v>2589</v>
      </c>
      <c r="D567" t="s">
        <v>2590</v>
      </c>
      <c r="E567" s="18">
        <v>2055</v>
      </c>
    </row>
    <row r="568" spans="1:5" ht="15.75" customHeight="1" x14ac:dyDescent="0.25">
      <c r="A568" s="15">
        <v>89327</v>
      </c>
      <c r="B568" t="s">
        <v>2469</v>
      </c>
      <c r="C568" t="s">
        <v>2591</v>
      </c>
      <c r="D568" t="s">
        <v>2592</v>
      </c>
      <c r="E568" s="18">
        <v>283</v>
      </c>
    </row>
    <row r="569" spans="1:5" ht="15.75" customHeight="1" x14ac:dyDescent="0.25">
      <c r="A569" s="15">
        <v>89329</v>
      </c>
      <c r="B569" t="s">
        <v>2530</v>
      </c>
      <c r="C569" t="s">
        <v>2593</v>
      </c>
      <c r="D569" t="s">
        <v>2594</v>
      </c>
      <c r="E569" s="18">
        <v>3028</v>
      </c>
    </row>
    <row r="570" spans="1:5" ht="15.75" customHeight="1" x14ac:dyDescent="0.25">
      <c r="A570" s="15">
        <v>89331</v>
      </c>
      <c r="B570" t="s">
        <v>2530</v>
      </c>
      <c r="C570" t="s">
        <v>2595</v>
      </c>
      <c r="D570" t="s">
        <v>2596</v>
      </c>
      <c r="E570" s="18">
        <v>2114</v>
      </c>
    </row>
    <row r="571" spans="1:5" ht="15.75" customHeight="1" x14ac:dyDescent="0.25">
      <c r="A571" s="15">
        <v>89333</v>
      </c>
      <c r="B571" t="s">
        <v>2530</v>
      </c>
      <c r="C571" t="s">
        <v>2597</v>
      </c>
      <c r="D571" t="s">
        <v>2598</v>
      </c>
      <c r="E571" s="18">
        <v>6322</v>
      </c>
    </row>
    <row r="572" spans="1:5" ht="15.75" customHeight="1" x14ac:dyDescent="0.25">
      <c r="A572" s="15">
        <v>89335</v>
      </c>
      <c r="B572" t="s">
        <v>2469</v>
      </c>
      <c r="C572" t="s">
        <v>2599</v>
      </c>
      <c r="D572" t="s">
        <v>2600</v>
      </c>
      <c r="E572" s="18">
        <v>161</v>
      </c>
    </row>
    <row r="573" spans="1:5" ht="15.75" customHeight="1" x14ac:dyDescent="0.25">
      <c r="A573" s="15">
        <v>89337</v>
      </c>
      <c r="B573" t="s">
        <v>2530</v>
      </c>
      <c r="C573" t="s">
        <v>2601</v>
      </c>
      <c r="D573" t="s">
        <v>2602</v>
      </c>
      <c r="E573" s="18">
        <v>1577</v>
      </c>
    </row>
    <row r="574" spans="1:5" ht="15.75" customHeight="1" x14ac:dyDescent="0.25">
      <c r="A574" s="15">
        <v>89339</v>
      </c>
      <c r="B574" t="s">
        <v>2469</v>
      </c>
      <c r="C574" t="s">
        <v>2603</v>
      </c>
      <c r="D574" t="s">
        <v>2604</v>
      </c>
      <c r="E574" s="18">
        <v>1145</v>
      </c>
    </row>
    <row r="575" spans="1:5" ht="15.75" customHeight="1" x14ac:dyDescent="0.25">
      <c r="A575" s="15">
        <v>89341</v>
      </c>
      <c r="B575" t="s">
        <v>2469</v>
      </c>
      <c r="C575" t="s">
        <v>2605</v>
      </c>
      <c r="D575" t="s">
        <v>2606</v>
      </c>
      <c r="E575" s="18">
        <v>5233</v>
      </c>
    </row>
    <row r="576" spans="1:5" ht="15.75" customHeight="1" x14ac:dyDescent="0.25">
      <c r="A576" s="15">
        <v>89343</v>
      </c>
      <c r="B576" t="s">
        <v>2469</v>
      </c>
      <c r="C576" t="s">
        <v>2607</v>
      </c>
      <c r="D576" t="s">
        <v>2608</v>
      </c>
      <c r="E576" s="18">
        <v>4788</v>
      </c>
    </row>
    <row r="577" spans="1:5" ht="15.75" customHeight="1" x14ac:dyDescent="0.25">
      <c r="A577" s="15">
        <v>89361</v>
      </c>
      <c r="B577" t="s">
        <v>2530</v>
      </c>
      <c r="C577" t="s">
        <v>2609</v>
      </c>
      <c r="D577" t="s">
        <v>2610</v>
      </c>
      <c r="E577" s="18">
        <v>575</v>
      </c>
    </row>
    <row r="578" spans="1:5" ht="15.75" customHeight="1" x14ac:dyDescent="0.25">
      <c r="A578" s="15">
        <v>89409</v>
      </c>
      <c r="B578" t="s">
        <v>2469</v>
      </c>
      <c r="C578" t="s">
        <v>2611</v>
      </c>
      <c r="D578" t="s">
        <v>2612</v>
      </c>
      <c r="E578" s="18">
        <v>15265</v>
      </c>
    </row>
    <row r="579" spans="1:5" ht="15.75" customHeight="1" x14ac:dyDescent="0.25">
      <c r="A579" s="15">
        <v>89411</v>
      </c>
      <c r="B579" t="s">
        <v>2530</v>
      </c>
      <c r="C579" t="s">
        <v>2613</v>
      </c>
      <c r="D579" t="s">
        <v>2614</v>
      </c>
      <c r="E579" s="18">
        <v>8462</v>
      </c>
    </row>
    <row r="580" spans="1:5" ht="15.75" customHeight="1" x14ac:dyDescent="0.25">
      <c r="A580" s="15">
        <v>89415</v>
      </c>
      <c r="B580" t="s">
        <v>2530</v>
      </c>
      <c r="C580" t="s">
        <v>2615</v>
      </c>
      <c r="D580" t="s">
        <v>2616</v>
      </c>
      <c r="E580" s="18">
        <v>1889</v>
      </c>
    </row>
    <row r="581" spans="1:5" ht="15.75" customHeight="1" x14ac:dyDescent="0.25">
      <c r="A581" s="15">
        <v>89417</v>
      </c>
      <c r="B581" t="s">
        <v>2530</v>
      </c>
      <c r="C581" t="s">
        <v>2617</v>
      </c>
      <c r="D581" t="s">
        <v>2618</v>
      </c>
      <c r="E581" s="18">
        <v>3862</v>
      </c>
    </row>
    <row r="582" spans="1:5" ht="15.75" customHeight="1" x14ac:dyDescent="0.25">
      <c r="A582" s="15">
        <v>89419</v>
      </c>
      <c r="B582" t="s">
        <v>2530</v>
      </c>
      <c r="C582" t="s">
        <v>2619</v>
      </c>
      <c r="D582" t="s">
        <v>2620</v>
      </c>
      <c r="E582" s="18">
        <v>5212</v>
      </c>
    </row>
    <row r="583" spans="1:5" ht="15.75" customHeight="1" x14ac:dyDescent="0.25">
      <c r="A583" s="15">
        <v>89421</v>
      </c>
      <c r="B583" t="s">
        <v>2530</v>
      </c>
      <c r="C583" t="s">
        <v>2621</v>
      </c>
      <c r="D583" t="s">
        <v>2622</v>
      </c>
      <c r="E583" s="18">
        <v>580</v>
      </c>
    </row>
    <row r="584" spans="1:5" ht="15.75" customHeight="1" x14ac:dyDescent="0.25">
      <c r="A584" s="15">
        <v>89423</v>
      </c>
      <c r="B584" t="s">
        <v>2530</v>
      </c>
      <c r="C584" t="s">
        <v>2623</v>
      </c>
      <c r="D584" t="s">
        <v>2624</v>
      </c>
      <c r="E584" s="18">
        <v>7928</v>
      </c>
    </row>
    <row r="585" spans="1:5" ht="15.75" customHeight="1" x14ac:dyDescent="0.25">
      <c r="A585" s="15">
        <v>89441</v>
      </c>
      <c r="B585" t="s">
        <v>2530</v>
      </c>
      <c r="C585" t="s">
        <v>2625</v>
      </c>
      <c r="D585" t="s">
        <v>2626</v>
      </c>
      <c r="E585" s="18">
        <v>5755</v>
      </c>
    </row>
    <row r="586" spans="1:5" ht="15.75" customHeight="1" x14ac:dyDescent="0.25">
      <c r="A586" s="15">
        <v>89443</v>
      </c>
      <c r="B586" t="s">
        <v>2469</v>
      </c>
      <c r="C586" t="s">
        <v>2627</v>
      </c>
      <c r="D586" t="s">
        <v>2628</v>
      </c>
      <c r="E586" s="18">
        <v>934</v>
      </c>
    </row>
    <row r="587" spans="1:5" ht="15.75" customHeight="1" x14ac:dyDescent="0.25">
      <c r="A587" s="15">
        <v>89445</v>
      </c>
      <c r="B587" t="s">
        <v>2469</v>
      </c>
      <c r="C587" t="s">
        <v>2629</v>
      </c>
      <c r="D587" t="s">
        <v>2628</v>
      </c>
      <c r="E587" s="18">
        <v>934</v>
      </c>
    </row>
    <row r="588" spans="1:5" ht="15.75" customHeight="1" x14ac:dyDescent="0.25">
      <c r="A588" s="15">
        <v>89447</v>
      </c>
      <c r="B588" t="s">
        <v>2469</v>
      </c>
      <c r="C588" t="s">
        <v>2630</v>
      </c>
      <c r="E588" s="18">
        <v>2109</v>
      </c>
    </row>
    <row r="589" spans="1:5" ht="15.75" customHeight="1" x14ac:dyDescent="0.25">
      <c r="A589" s="15">
        <v>89449</v>
      </c>
      <c r="B589" t="s">
        <v>2530</v>
      </c>
      <c r="C589" t="s">
        <v>2631</v>
      </c>
      <c r="D589" t="s">
        <v>2632</v>
      </c>
      <c r="E589" s="18">
        <v>6701</v>
      </c>
    </row>
    <row r="590" spans="1:5" ht="15.75" customHeight="1" x14ac:dyDescent="0.25">
      <c r="A590" s="15">
        <v>89451</v>
      </c>
      <c r="B590" t="s">
        <v>2530</v>
      </c>
      <c r="C590" t="s">
        <v>2633</v>
      </c>
      <c r="D590" t="s">
        <v>2634</v>
      </c>
      <c r="E590" s="18">
        <v>4150</v>
      </c>
    </row>
    <row r="591" spans="1:5" ht="15.75" customHeight="1" x14ac:dyDescent="0.25">
      <c r="A591" s="15">
        <v>89453</v>
      </c>
      <c r="B591" t="s">
        <v>2530</v>
      </c>
      <c r="C591" t="s">
        <v>2635</v>
      </c>
      <c r="D591" t="s">
        <v>2636</v>
      </c>
      <c r="E591" s="18">
        <v>1704</v>
      </c>
    </row>
    <row r="592" spans="1:5" ht="15.75" customHeight="1" x14ac:dyDescent="0.25">
      <c r="A592" s="15">
        <v>89455</v>
      </c>
      <c r="B592" t="s">
        <v>2530</v>
      </c>
      <c r="C592" t="s">
        <v>2637</v>
      </c>
      <c r="D592" t="s">
        <v>2638</v>
      </c>
      <c r="E592" s="18">
        <v>5599</v>
      </c>
    </row>
    <row r="593" spans="1:5" ht="15.75" customHeight="1" x14ac:dyDescent="0.25">
      <c r="A593" s="15">
        <v>89510</v>
      </c>
      <c r="B593" t="s">
        <v>2537</v>
      </c>
      <c r="C593" t="s">
        <v>2639</v>
      </c>
      <c r="D593" t="s">
        <v>2640</v>
      </c>
      <c r="E593" s="18">
        <v>282</v>
      </c>
    </row>
    <row r="594" spans="1:5" ht="15.75" customHeight="1" x14ac:dyDescent="0.25">
      <c r="A594" s="15">
        <v>89511</v>
      </c>
      <c r="B594" t="s">
        <v>2469</v>
      </c>
      <c r="C594" t="s">
        <v>2641</v>
      </c>
      <c r="D594" t="s">
        <v>2642</v>
      </c>
      <c r="E594" s="18">
        <v>395</v>
      </c>
    </row>
    <row r="595" spans="1:5" ht="15.75" customHeight="1" x14ac:dyDescent="0.25">
      <c r="A595" s="15">
        <v>89512</v>
      </c>
      <c r="B595" t="s">
        <v>2469</v>
      </c>
      <c r="C595" t="s">
        <v>2643</v>
      </c>
      <c r="D595" t="s">
        <v>2644</v>
      </c>
      <c r="E595" s="18">
        <v>255</v>
      </c>
    </row>
    <row r="596" spans="1:5" ht="15.75" customHeight="1" x14ac:dyDescent="0.25">
      <c r="A596" s="15">
        <v>89513</v>
      </c>
      <c r="B596" t="s">
        <v>2469</v>
      </c>
      <c r="C596" t="s">
        <v>2645</v>
      </c>
      <c r="D596" t="s">
        <v>2646</v>
      </c>
      <c r="E596" s="18">
        <v>346</v>
      </c>
    </row>
    <row r="597" spans="1:5" ht="15.75" customHeight="1" x14ac:dyDescent="0.25">
      <c r="A597" s="15">
        <v>89514</v>
      </c>
      <c r="B597" t="s">
        <v>2469</v>
      </c>
      <c r="C597" t="s">
        <v>2647</v>
      </c>
      <c r="D597" t="s">
        <v>2648</v>
      </c>
      <c r="E597" s="18">
        <v>346</v>
      </c>
    </row>
    <row r="598" spans="1:5" ht="15.75" customHeight="1" x14ac:dyDescent="0.25">
      <c r="A598" s="15">
        <v>89515</v>
      </c>
      <c r="B598" t="s">
        <v>2469</v>
      </c>
      <c r="C598" t="s">
        <v>2649</v>
      </c>
      <c r="D598" t="s">
        <v>2650</v>
      </c>
      <c r="E598" s="18">
        <v>308</v>
      </c>
    </row>
    <row r="599" spans="1:5" ht="15.75" customHeight="1" x14ac:dyDescent="0.25">
      <c r="A599" s="15">
        <v>89517</v>
      </c>
      <c r="B599" t="s">
        <v>2469</v>
      </c>
      <c r="C599" t="s">
        <v>2651</v>
      </c>
      <c r="D599" t="s">
        <v>2652</v>
      </c>
      <c r="E599" s="18">
        <v>874</v>
      </c>
    </row>
    <row r="600" spans="1:5" ht="15.75" customHeight="1" x14ac:dyDescent="0.25">
      <c r="A600" s="15">
        <v>89519</v>
      </c>
      <c r="B600" t="s">
        <v>2469</v>
      </c>
      <c r="C600" t="s">
        <v>2653</v>
      </c>
      <c r="E600" s="18">
        <v>2868</v>
      </c>
    </row>
    <row r="601" spans="1:5" ht="15.75" customHeight="1" x14ac:dyDescent="0.25">
      <c r="A601" s="15">
        <v>89521</v>
      </c>
      <c r="B601" t="s">
        <v>2469</v>
      </c>
      <c r="C601" t="s">
        <v>2654</v>
      </c>
      <c r="D601" t="s">
        <v>2655</v>
      </c>
      <c r="E601" s="18">
        <v>3062</v>
      </c>
    </row>
    <row r="602" spans="1:5" ht="15.75" customHeight="1" x14ac:dyDescent="0.25">
      <c r="A602" s="15">
        <v>89523</v>
      </c>
      <c r="B602" t="s">
        <v>2469</v>
      </c>
      <c r="C602" t="s">
        <v>2656</v>
      </c>
      <c r="D602" t="s">
        <v>2657</v>
      </c>
      <c r="E602" s="18">
        <v>142</v>
      </c>
    </row>
    <row r="603" spans="1:5" ht="15.75" customHeight="1" x14ac:dyDescent="0.25">
      <c r="A603" s="15">
        <v>89525</v>
      </c>
      <c r="B603" t="s">
        <v>2469</v>
      </c>
      <c r="C603" t="s">
        <v>2658</v>
      </c>
      <c r="D603" t="s">
        <v>2659</v>
      </c>
      <c r="E603" s="18">
        <v>686</v>
      </c>
    </row>
    <row r="604" spans="1:5" ht="15.75" customHeight="1" x14ac:dyDescent="0.25">
      <c r="A604" s="15">
        <v>89611</v>
      </c>
      <c r="B604" t="s">
        <v>2469</v>
      </c>
      <c r="C604" t="s">
        <v>2660</v>
      </c>
      <c r="D604" t="s">
        <v>2661</v>
      </c>
      <c r="E604" s="18">
        <v>2156</v>
      </c>
    </row>
    <row r="605" spans="1:5" ht="15.75" customHeight="1" x14ac:dyDescent="0.25">
      <c r="A605" s="15">
        <v>89613</v>
      </c>
      <c r="B605" t="s">
        <v>2469</v>
      </c>
      <c r="C605" t="s">
        <v>2662</v>
      </c>
      <c r="E605" s="18">
        <v>1055</v>
      </c>
    </row>
    <row r="606" spans="1:5" ht="15.75" customHeight="1" x14ac:dyDescent="0.25">
      <c r="A606" s="15">
        <v>89615</v>
      </c>
      <c r="B606" t="s">
        <v>2469</v>
      </c>
      <c r="C606" t="s">
        <v>2663</v>
      </c>
      <c r="D606" t="s">
        <v>2664</v>
      </c>
      <c r="E606" s="18">
        <v>2050</v>
      </c>
    </row>
    <row r="607" spans="1:5" ht="15.75" customHeight="1" x14ac:dyDescent="0.25">
      <c r="A607" s="15">
        <v>89617</v>
      </c>
      <c r="B607" t="s">
        <v>2469</v>
      </c>
      <c r="C607" t="s">
        <v>2665</v>
      </c>
      <c r="D607" t="s">
        <v>2666</v>
      </c>
      <c r="E607" s="18">
        <v>1294</v>
      </c>
    </row>
    <row r="608" spans="1:5" ht="15.75" customHeight="1" x14ac:dyDescent="0.25">
      <c r="A608" s="15">
        <v>89619</v>
      </c>
      <c r="B608" t="s">
        <v>2469</v>
      </c>
      <c r="C608" t="s">
        <v>2667</v>
      </c>
      <c r="D608" t="s">
        <v>2668</v>
      </c>
      <c r="E608" s="18">
        <v>1178</v>
      </c>
    </row>
    <row r="609" spans="1:5" ht="15.75" customHeight="1" x14ac:dyDescent="0.25">
      <c r="A609" s="15">
        <v>89711</v>
      </c>
      <c r="B609" t="s">
        <v>2469</v>
      </c>
      <c r="C609" t="s">
        <v>2669</v>
      </c>
      <c r="D609" t="s">
        <v>2670</v>
      </c>
      <c r="E609" s="18">
        <v>6603</v>
      </c>
    </row>
    <row r="610" spans="1:5" ht="15.75" customHeight="1" x14ac:dyDescent="0.25">
      <c r="A610" s="15">
        <v>89713</v>
      </c>
      <c r="B610" t="s">
        <v>2469</v>
      </c>
      <c r="C610" t="s">
        <v>2671</v>
      </c>
      <c r="D610" t="s">
        <v>2672</v>
      </c>
      <c r="E610" s="18">
        <v>5158</v>
      </c>
    </row>
    <row r="611" spans="1:5" ht="15.75" customHeight="1" x14ac:dyDescent="0.25">
      <c r="A611" s="15">
        <v>89715</v>
      </c>
      <c r="B611" t="s">
        <v>2469</v>
      </c>
      <c r="C611" t="s">
        <v>2673</v>
      </c>
      <c r="D611" t="s">
        <v>2674</v>
      </c>
      <c r="E611" s="18">
        <v>5270</v>
      </c>
    </row>
    <row r="612" spans="1:5" ht="15.75" customHeight="1" x14ac:dyDescent="0.25">
      <c r="A612" s="15">
        <v>89717</v>
      </c>
      <c r="B612" t="s">
        <v>2469</v>
      </c>
      <c r="C612" t="s">
        <v>2675</v>
      </c>
      <c r="D612" t="s">
        <v>2676</v>
      </c>
      <c r="E612" s="18">
        <v>7809</v>
      </c>
    </row>
    <row r="613" spans="1:5" ht="15.75" customHeight="1" x14ac:dyDescent="0.25">
      <c r="A613" s="15">
        <v>89719</v>
      </c>
      <c r="B613" t="s">
        <v>2469</v>
      </c>
      <c r="C613" t="s">
        <v>2677</v>
      </c>
      <c r="D613" t="s">
        <v>2678</v>
      </c>
      <c r="E613" s="18">
        <v>6712</v>
      </c>
    </row>
    <row r="614" spans="1:5" ht="15.75" customHeight="1" x14ac:dyDescent="0.25">
      <c r="A614" s="15">
        <v>89721</v>
      </c>
      <c r="B614" t="s">
        <v>2469</v>
      </c>
      <c r="C614" t="s">
        <v>2679</v>
      </c>
      <c r="D614" t="s">
        <v>2670</v>
      </c>
      <c r="E614" s="18">
        <v>6634</v>
      </c>
    </row>
    <row r="615" spans="1:5" ht="15.75" customHeight="1" x14ac:dyDescent="0.25">
      <c r="A615" s="15">
        <v>89723</v>
      </c>
      <c r="B615" t="s">
        <v>2469</v>
      </c>
      <c r="C615" t="s">
        <v>2680</v>
      </c>
      <c r="D615" t="s">
        <v>2681</v>
      </c>
      <c r="E615" s="18">
        <v>5621</v>
      </c>
    </row>
    <row r="616" spans="1:5" ht="15.75" customHeight="1" x14ac:dyDescent="0.25">
      <c r="A616" s="15">
        <v>89725</v>
      </c>
      <c r="B616" t="s">
        <v>2469</v>
      </c>
      <c r="C616" t="s">
        <v>2682</v>
      </c>
      <c r="D616" t="s">
        <v>2683</v>
      </c>
      <c r="E616" s="18">
        <v>2737</v>
      </c>
    </row>
    <row r="617" spans="1:5" ht="15.75" customHeight="1" x14ac:dyDescent="0.25">
      <c r="A617" s="15">
        <v>89811</v>
      </c>
      <c r="B617" t="s">
        <v>2469</v>
      </c>
      <c r="C617" t="s">
        <v>2684</v>
      </c>
      <c r="D617" t="s">
        <v>2685</v>
      </c>
      <c r="E617" s="18">
        <v>187</v>
      </c>
    </row>
    <row r="618" spans="1:5" ht="15.75" customHeight="1" x14ac:dyDescent="0.25">
      <c r="A618" s="15">
        <v>89813</v>
      </c>
      <c r="B618" t="s">
        <v>2469</v>
      </c>
      <c r="C618" t="s">
        <v>2686</v>
      </c>
      <c r="D618" t="s">
        <v>2687</v>
      </c>
      <c r="E618" s="18">
        <v>112</v>
      </c>
    </row>
    <row r="619" spans="1:5" ht="15.75" customHeight="1" x14ac:dyDescent="0.25">
      <c r="A619" s="15">
        <v>89814</v>
      </c>
      <c r="B619" t="s">
        <v>2537</v>
      </c>
      <c r="C619" t="s">
        <v>2688</v>
      </c>
      <c r="D619" t="s">
        <v>2689</v>
      </c>
      <c r="E619" s="18">
        <v>132</v>
      </c>
    </row>
    <row r="620" spans="1:5" ht="15.75" customHeight="1" x14ac:dyDescent="0.25">
      <c r="A620" s="15">
        <v>89815</v>
      </c>
      <c r="B620" t="s">
        <v>2469</v>
      </c>
      <c r="C620" t="s">
        <v>2690</v>
      </c>
      <c r="E620" s="18">
        <v>38519</v>
      </c>
    </row>
    <row r="621" spans="1:5" ht="15.75" customHeight="1" x14ac:dyDescent="0.25">
      <c r="A621" s="15">
        <v>89996</v>
      </c>
      <c r="B621" t="s">
        <v>2469</v>
      </c>
      <c r="C621" t="s">
        <v>2691</v>
      </c>
      <c r="D621" t="s">
        <v>2692</v>
      </c>
      <c r="E621" s="18">
        <v>2298</v>
      </c>
    </row>
    <row r="622" spans="1:5" ht="15.75" customHeight="1" x14ac:dyDescent="0.25">
      <c r="A622" s="15">
        <v>91111</v>
      </c>
      <c r="B622" t="s">
        <v>2249</v>
      </c>
      <c r="C622" t="s">
        <v>2693</v>
      </c>
      <c r="D622" t="s">
        <v>2694</v>
      </c>
      <c r="E622" s="18">
        <v>814</v>
      </c>
    </row>
    <row r="623" spans="1:5" ht="15.75" customHeight="1" x14ac:dyDescent="0.25">
      <c r="A623" s="15">
        <v>91113</v>
      </c>
      <c r="B623" t="s">
        <v>2249</v>
      </c>
      <c r="C623" t="s">
        <v>2695</v>
      </c>
      <c r="D623" t="s">
        <v>2696</v>
      </c>
      <c r="E623" s="18">
        <v>814</v>
      </c>
    </row>
    <row r="624" spans="1:5" ht="15.75" customHeight="1" x14ac:dyDescent="0.25">
      <c r="A624" s="15">
        <v>91115</v>
      </c>
      <c r="B624" t="s">
        <v>2249</v>
      </c>
      <c r="C624" t="s">
        <v>2697</v>
      </c>
      <c r="D624" t="s">
        <v>2696</v>
      </c>
      <c r="E624" s="18">
        <v>814</v>
      </c>
    </row>
    <row r="625" spans="1:5" ht="15.75" customHeight="1" x14ac:dyDescent="0.25">
      <c r="A625" s="15">
        <v>91116</v>
      </c>
      <c r="B625" t="s">
        <v>2249</v>
      </c>
      <c r="C625" t="s">
        <v>2698</v>
      </c>
      <c r="D625" t="s">
        <v>2696</v>
      </c>
      <c r="E625" s="18">
        <v>814</v>
      </c>
    </row>
    <row r="626" spans="1:5" ht="15.75" customHeight="1" x14ac:dyDescent="0.25">
      <c r="A626" s="15">
        <v>91117</v>
      </c>
      <c r="B626" t="s">
        <v>2249</v>
      </c>
      <c r="C626" t="s">
        <v>2699</v>
      </c>
      <c r="D626" t="s">
        <v>2696</v>
      </c>
      <c r="E626" s="18">
        <v>637</v>
      </c>
    </row>
    <row r="627" spans="1:5" ht="15.75" customHeight="1" x14ac:dyDescent="0.25">
      <c r="A627" s="15">
        <v>91119</v>
      </c>
      <c r="B627" t="s">
        <v>2249</v>
      </c>
      <c r="C627" t="s">
        <v>2700</v>
      </c>
      <c r="D627" t="s">
        <v>2696</v>
      </c>
      <c r="E627" s="18">
        <v>637</v>
      </c>
    </row>
    <row r="628" spans="1:5" ht="15.75" customHeight="1" x14ac:dyDescent="0.25">
      <c r="A628" s="15">
        <v>91121</v>
      </c>
      <c r="B628" t="s">
        <v>2249</v>
      </c>
      <c r="C628" t="s">
        <v>2701</v>
      </c>
      <c r="D628" t="s">
        <v>2696</v>
      </c>
      <c r="E628" s="18">
        <v>162</v>
      </c>
    </row>
    <row r="629" spans="1:5" ht="15.75" customHeight="1" x14ac:dyDescent="0.25">
      <c r="A629" s="15">
        <v>91123</v>
      </c>
      <c r="B629" t="s">
        <v>2249</v>
      </c>
      <c r="C629" t="s">
        <v>2702</v>
      </c>
      <c r="D629" t="s">
        <v>2696</v>
      </c>
      <c r="E629" s="18">
        <v>253</v>
      </c>
    </row>
    <row r="630" spans="1:5" ht="15.75" customHeight="1" x14ac:dyDescent="0.25">
      <c r="A630" s="15">
        <v>91125</v>
      </c>
      <c r="B630" t="s">
        <v>2249</v>
      </c>
      <c r="C630" t="s">
        <v>2703</v>
      </c>
      <c r="D630" t="s">
        <v>2696</v>
      </c>
      <c r="E630" s="18">
        <v>253</v>
      </c>
    </row>
    <row r="631" spans="1:5" ht="15.75" customHeight="1" x14ac:dyDescent="0.25">
      <c r="A631" s="15">
        <v>91127</v>
      </c>
      <c r="B631" t="s">
        <v>2249</v>
      </c>
      <c r="C631" t="s">
        <v>2704</v>
      </c>
      <c r="D631" t="s">
        <v>2696</v>
      </c>
      <c r="E631" s="18">
        <v>253</v>
      </c>
    </row>
    <row r="632" spans="1:5" ht="15.75" customHeight="1" x14ac:dyDescent="0.25">
      <c r="A632" s="15">
        <v>91129</v>
      </c>
      <c r="B632" t="s">
        <v>2249</v>
      </c>
      <c r="C632" t="s">
        <v>2705</v>
      </c>
      <c r="D632" t="s">
        <v>2706</v>
      </c>
      <c r="E632" s="18">
        <v>171</v>
      </c>
    </row>
    <row r="633" spans="1:5" ht="15.75" customHeight="1" x14ac:dyDescent="0.25">
      <c r="A633" s="15">
        <v>91131</v>
      </c>
      <c r="B633" t="s">
        <v>2249</v>
      </c>
      <c r="C633" t="s">
        <v>2707</v>
      </c>
      <c r="D633" t="s">
        <v>2706</v>
      </c>
      <c r="E633" s="18">
        <v>168</v>
      </c>
    </row>
    <row r="634" spans="1:5" ht="15.75" customHeight="1" x14ac:dyDescent="0.25">
      <c r="A634" s="15">
        <v>91133</v>
      </c>
      <c r="B634" t="s">
        <v>2249</v>
      </c>
      <c r="C634" t="s">
        <v>2708</v>
      </c>
      <c r="D634" t="s">
        <v>2706</v>
      </c>
      <c r="E634" s="18">
        <v>174</v>
      </c>
    </row>
    <row r="635" spans="1:5" ht="15.75" customHeight="1" x14ac:dyDescent="0.25">
      <c r="A635" s="15">
        <v>91135</v>
      </c>
      <c r="B635" t="s">
        <v>2249</v>
      </c>
      <c r="C635" t="s">
        <v>2709</v>
      </c>
      <c r="D635" t="s">
        <v>2706</v>
      </c>
      <c r="E635" s="18">
        <v>263</v>
      </c>
    </row>
    <row r="636" spans="1:5" ht="15.75" customHeight="1" x14ac:dyDescent="0.25">
      <c r="A636" s="15">
        <v>91137</v>
      </c>
      <c r="B636" t="s">
        <v>2249</v>
      </c>
      <c r="C636" t="s">
        <v>2710</v>
      </c>
      <c r="D636" t="s">
        <v>2706</v>
      </c>
      <c r="E636" s="18">
        <v>167</v>
      </c>
    </row>
    <row r="637" spans="1:5" ht="15.75" customHeight="1" x14ac:dyDescent="0.25">
      <c r="A637" s="15">
        <v>91139</v>
      </c>
      <c r="B637" t="s">
        <v>2249</v>
      </c>
      <c r="C637" t="s">
        <v>2711</v>
      </c>
      <c r="D637" t="s">
        <v>2706</v>
      </c>
      <c r="E637" s="18">
        <v>226</v>
      </c>
    </row>
    <row r="638" spans="1:5" ht="15.75" customHeight="1" x14ac:dyDescent="0.25">
      <c r="A638" s="15">
        <v>91141</v>
      </c>
      <c r="B638" t="s">
        <v>2249</v>
      </c>
      <c r="C638" t="s">
        <v>2712</v>
      </c>
      <c r="D638" t="s">
        <v>2706</v>
      </c>
      <c r="E638" s="18">
        <v>238</v>
      </c>
    </row>
    <row r="639" spans="1:5" ht="15.75" customHeight="1" x14ac:dyDescent="0.25">
      <c r="A639" s="15">
        <v>91143</v>
      </c>
      <c r="B639" t="s">
        <v>2249</v>
      </c>
      <c r="C639" t="s">
        <v>2713</v>
      </c>
      <c r="D639" t="s">
        <v>2706</v>
      </c>
      <c r="E639" s="18">
        <v>178</v>
      </c>
    </row>
    <row r="640" spans="1:5" ht="15.75" customHeight="1" x14ac:dyDescent="0.25">
      <c r="A640" s="15">
        <v>91145</v>
      </c>
      <c r="B640" t="s">
        <v>2249</v>
      </c>
      <c r="C640" t="s">
        <v>2714</v>
      </c>
      <c r="D640" t="s">
        <v>2706</v>
      </c>
      <c r="E640" s="18">
        <v>168</v>
      </c>
    </row>
    <row r="641" spans="1:5" ht="15.75" customHeight="1" x14ac:dyDescent="0.25">
      <c r="A641" s="15">
        <v>91147</v>
      </c>
      <c r="B641" t="s">
        <v>2249</v>
      </c>
      <c r="C641" t="s">
        <v>2715</v>
      </c>
      <c r="D641" t="s">
        <v>2706</v>
      </c>
      <c r="E641" s="18">
        <v>227</v>
      </c>
    </row>
    <row r="642" spans="1:5" ht="15.75" customHeight="1" x14ac:dyDescent="0.25">
      <c r="A642" s="15">
        <v>91149</v>
      </c>
      <c r="B642" t="s">
        <v>2249</v>
      </c>
      <c r="C642" t="s">
        <v>2716</v>
      </c>
      <c r="D642" t="s">
        <v>2706</v>
      </c>
      <c r="E642" s="18">
        <v>190</v>
      </c>
    </row>
    <row r="643" spans="1:5" ht="15.75" customHeight="1" x14ac:dyDescent="0.25">
      <c r="A643" s="15">
        <v>91151</v>
      </c>
      <c r="B643" t="s">
        <v>2249</v>
      </c>
      <c r="C643" t="s">
        <v>2717</v>
      </c>
      <c r="D643" t="s">
        <v>2706</v>
      </c>
      <c r="E643" s="18">
        <v>190</v>
      </c>
    </row>
    <row r="644" spans="1:5" ht="15.75" customHeight="1" x14ac:dyDescent="0.25">
      <c r="A644" s="15">
        <v>91153</v>
      </c>
      <c r="B644" t="s">
        <v>2249</v>
      </c>
      <c r="C644" t="s">
        <v>2718</v>
      </c>
      <c r="D644" t="s">
        <v>2706</v>
      </c>
      <c r="E644" s="18">
        <v>149</v>
      </c>
    </row>
    <row r="645" spans="1:5" ht="15.75" customHeight="1" x14ac:dyDescent="0.25">
      <c r="A645" s="15">
        <v>91155</v>
      </c>
      <c r="B645" t="s">
        <v>2249</v>
      </c>
      <c r="C645" t="s">
        <v>2719</v>
      </c>
      <c r="D645" t="s">
        <v>2706</v>
      </c>
      <c r="E645" s="18">
        <v>285</v>
      </c>
    </row>
    <row r="646" spans="1:5" ht="15.75" customHeight="1" x14ac:dyDescent="0.25">
      <c r="A646" s="15">
        <v>91157</v>
      </c>
      <c r="B646" t="s">
        <v>2249</v>
      </c>
      <c r="C646" t="s">
        <v>2720</v>
      </c>
      <c r="D646" t="s">
        <v>2706</v>
      </c>
      <c r="E646" s="18">
        <v>467</v>
      </c>
    </row>
    <row r="647" spans="1:5" ht="15.75" customHeight="1" x14ac:dyDescent="0.25">
      <c r="A647" s="15">
        <v>91159</v>
      </c>
      <c r="B647" t="s">
        <v>2249</v>
      </c>
      <c r="C647" t="s">
        <v>2721</v>
      </c>
      <c r="D647" t="s">
        <v>2706</v>
      </c>
      <c r="E647" s="18">
        <v>168</v>
      </c>
    </row>
    <row r="648" spans="1:5" ht="15.75" customHeight="1" x14ac:dyDescent="0.25">
      <c r="A648" s="15">
        <v>91161</v>
      </c>
      <c r="B648" t="s">
        <v>2249</v>
      </c>
      <c r="C648" t="s">
        <v>2722</v>
      </c>
      <c r="D648" t="s">
        <v>2706</v>
      </c>
      <c r="E648" s="18">
        <v>174</v>
      </c>
    </row>
    <row r="649" spans="1:5" ht="15.75" customHeight="1" x14ac:dyDescent="0.25">
      <c r="A649" s="15">
        <v>91163</v>
      </c>
      <c r="B649" t="s">
        <v>2249</v>
      </c>
      <c r="C649" t="s">
        <v>2723</v>
      </c>
      <c r="D649" t="s">
        <v>2706</v>
      </c>
      <c r="E649" s="18">
        <v>382</v>
      </c>
    </row>
    <row r="650" spans="1:5" ht="15.75" customHeight="1" x14ac:dyDescent="0.25">
      <c r="A650" s="15">
        <v>91165</v>
      </c>
      <c r="B650" t="s">
        <v>2249</v>
      </c>
      <c r="C650" t="s">
        <v>2724</v>
      </c>
      <c r="D650" t="s">
        <v>2706</v>
      </c>
      <c r="E650" s="18">
        <v>36</v>
      </c>
    </row>
    <row r="651" spans="1:5" ht="15.75" customHeight="1" x14ac:dyDescent="0.25">
      <c r="A651" s="15">
        <v>91167</v>
      </c>
      <c r="B651" t="s">
        <v>2249</v>
      </c>
      <c r="C651" t="s">
        <v>2725</v>
      </c>
      <c r="D651" t="s">
        <v>2706</v>
      </c>
      <c r="E651" s="18">
        <v>310</v>
      </c>
    </row>
    <row r="652" spans="1:5" ht="15.75" customHeight="1" x14ac:dyDescent="0.25">
      <c r="A652" s="15">
        <v>91169</v>
      </c>
      <c r="B652" t="s">
        <v>2249</v>
      </c>
      <c r="C652" t="s">
        <v>2726</v>
      </c>
      <c r="D652" t="s">
        <v>2706</v>
      </c>
      <c r="E652" s="18">
        <v>310</v>
      </c>
    </row>
    <row r="653" spans="1:5" ht="15.75" customHeight="1" x14ac:dyDescent="0.25">
      <c r="A653" s="15">
        <v>91171</v>
      </c>
      <c r="B653" t="s">
        <v>2249</v>
      </c>
      <c r="C653" t="s">
        <v>2727</v>
      </c>
      <c r="D653" t="s">
        <v>2728</v>
      </c>
      <c r="E653" s="18">
        <v>352</v>
      </c>
    </row>
    <row r="654" spans="1:5" ht="15.75" customHeight="1" x14ac:dyDescent="0.25">
      <c r="A654" s="15">
        <v>91173</v>
      </c>
      <c r="B654" t="s">
        <v>2249</v>
      </c>
      <c r="C654" t="s">
        <v>2729</v>
      </c>
      <c r="D654" t="s">
        <v>2730</v>
      </c>
      <c r="E654" s="18">
        <v>327</v>
      </c>
    </row>
    <row r="655" spans="1:5" ht="15.75" customHeight="1" x14ac:dyDescent="0.25">
      <c r="A655" s="15">
        <v>91175</v>
      </c>
      <c r="B655" t="s">
        <v>2249</v>
      </c>
      <c r="C655" t="s">
        <v>2731</v>
      </c>
      <c r="D655" t="s">
        <v>2730</v>
      </c>
      <c r="E655" s="18">
        <v>352</v>
      </c>
    </row>
    <row r="656" spans="1:5" ht="15.75" customHeight="1" x14ac:dyDescent="0.25">
      <c r="A656" s="15">
        <v>91177</v>
      </c>
      <c r="B656" t="s">
        <v>2249</v>
      </c>
      <c r="C656" t="s">
        <v>2732</v>
      </c>
      <c r="D656" t="s">
        <v>2730</v>
      </c>
      <c r="E656" s="18">
        <v>480</v>
      </c>
    </row>
    <row r="657" spans="1:25" ht="15.75" customHeight="1" x14ac:dyDescent="0.25">
      <c r="A657" s="15">
        <v>91179</v>
      </c>
      <c r="B657" t="s">
        <v>2249</v>
      </c>
      <c r="C657" t="s">
        <v>2733</v>
      </c>
      <c r="D657" t="s">
        <v>2730</v>
      </c>
      <c r="E657" s="18">
        <v>480</v>
      </c>
    </row>
    <row r="658" spans="1:25" ht="15.75" customHeight="1" x14ac:dyDescent="0.25">
      <c r="A658" s="15">
        <v>91181</v>
      </c>
      <c r="B658" t="s">
        <v>2249</v>
      </c>
      <c r="C658" t="s">
        <v>2734</v>
      </c>
      <c r="D658" t="s">
        <v>2730</v>
      </c>
      <c r="E658" s="18">
        <v>609</v>
      </c>
    </row>
    <row r="659" spans="1:25" ht="15.75" customHeight="1" x14ac:dyDescent="0.25">
      <c r="A659" s="15">
        <v>91183</v>
      </c>
      <c r="B659" t="s">
        <v>2249</v>
      </c>
      <c r="C659" t="s">
        <v>2735</v>
      </c>
      <c r="D659" t="s">
        <v>2730</v>
      </c>
      <c r="E659" s="18">
        <v>480</v>
      </c>
    </row>
    <row r="660" spans="1:25" ht="15.75" customHeight="1" x14ac:dyDescent="0.25">
      <c r="A660" s="15">
        <v>91185</v>
      </c>
      <c r="B660" t="s">
        <v>2249</v>
      </c>
      <c r="C660" t="s">
        <v>2736</v>
      </c>
      <c r="D660" t="s">
        <v>2730</v>
      </c>
      <c r="E660" s="18">
        <v>413</v>
      </c>
    </row>
    <row r="661" spans="1:25" ht="15.75" customHeight="1" x14ac:dyDescent="0.25">
      <c r="A661" s="15">
        <v>91187</v>
      </c>
      <c r="B661" t="s">
        <v>2249</v>
      </c>
      <c r="C661" t="s">
        <v>2737</v>
      </c>
      <c r="D661" t="s">
        <v>2730</v>
      </c>
      <c r="E661" s="18">
        <v>413</v>
      </c>
    </row>
    <row r="662" spans="1:25" ht="15.75" customHeight="1" x14ac:dyDescent="0.25">
      <c r="A662" s="15">
        <v>91189</v>
      </c>
      <c r="B662" t="s">
        <v>2249</v>
      </c>
      <c r="C662" t="s">
        <v>2738</v>
      </c>
      <c r="D662" t="s">
        <v>2739</v>
      </c>
      <c r="E662" s="18">
        <v>350</v>
      </c>
    </row>
    <row r="663" spans="1:25" ht="15.75" customHeight="1" x14ac:dyDescent="0.25">
      <c r="A663" s="15">
        <v>91191</v>
      </c>
      <c r="B663" t="s">
        <v>2249</v>
      </c>
      <c r="C663" t="s">
        <v>2740</v>
      </c>
      <c r="D663" t="s">
        <v>2741</v>
      </c>
      <c r="E663" s="18">
        <v>91</v>
      </c>
    </row>
    <row r="664" spans="1:25" ht="15.75" customHeight="1" x14ac:dyDescent="0.25">
      <c r="A664" s="15">
        <v>91193</v>
      </c>
      <c r="B664" t="s">
        <v>2249</v>
      </c>
      <c r="C664" t="s">
        <v>2742</v>
      </c>
      <c r="D664" t="s">
        <v>2739</v>
      </c>
      <c r="E664" s="18">
        <v>268</v>
      </c>
    </row>
    <row r="665" spans="1:25" ht="15.75" customHeight="1" x14ac:dyDescent="0.25">
      <c r="A665" s="15">
        <v>91195</v>
      </c>
      <c r="B665" t="s">
        <v>2249</v>
      </c>
      <c r="C665" t="s">
        <v>2743</v>
      </c>
      <c r="D665" t="s">
        <v>2739</v>
      </c>
      <c r="E665" s="18">
        <v>274</v>
      </c>
    </row>
    <row r="666" spans="1:25" ht="15.75" customHeight="1" x14ac:dyDescent="0.25">
      <c r="A666" s="146">
        <v>91197</v>
      </c>
      <c r="B666" s="146" t="s">
        <v>2249</v>
      </c>
      <c r="C666" s="146" t="s">
        <v>2744</v>
      </c>
      <c r="D666" s="146" t="s">
        <v>2739</v>
      </c>
      <c r="E666" s="147">
        <v>1038</v>
      </c>
      <c r="F666" s="146"/>
      <c r="G666" s="146"/>
      <c r="H666" s="146"/>
      <c r="I666" s="146"/>
      <c r="J666" s="146"/>
      <c r="K666" s="146"/>
      <c r="L666" s="146"/>
      <c r="M666" s="146"/>
      <c r="N666" s="146"/>
      <c r="O666" s="146"/>
      <c r="P666" s="146"/>
      <c r="Q666" s="146"/>
      <c r="R666" s="146"/>
      <c r="S666" s="146"/>
      <c r="T666" s="146"/>
      <c r="U666" s="146"/>
      <c r="V666" s="146"/>
      <c r="W666" s="146"/>
      <c r="X666" s="146"/>
      <c r="Y666" s="146"/>
    </row>
    <row r="667" spans="1:25" ht="15.75" customHeight="1" x14ac:dyDescent="0.25">
      <c r="A667" s="15">
        <v>91199</v>
      </c>
      <c r="B667" t="s">
        <v>2249</v>
      </c>
      <c r="C667" t="s">
        <v>2745</v>
      </c>
      <c r="D667" t="s">
        <v>2739</v>
      </c>
      <c r="E667" s="18">
        <v>187</v>
      </c>
    </row>
    <row r="668" spans="1:25" ht="15.75" customHeight="1" x14ac:dyDescent="0.25">
      <c r="A668" s="15">
        <v>91211</v>
      </c>
      <c r="B668" t="s">
        <v>2249</v>
      </c>
      <c r="C668" t="s">
        <v>2746</v>
      </c>
      <c r="D668" t="s">
        <v>2739</v>
      </c>
      <c r="E668" s="18">
        <v>190</v>
      </c>
    </row>
    <row r="669" spans="1:25" ht="15.75" customHeight="1" x14ac:dyDescent="0.25">
      <c r="A669" s="15">
        <v>91213</v>
      </c>
      <c r="B669" t="s">
        <v>2249</v>
      </c>
      <c r="C669" t="s">
        <v>2747</v>
      </c>
      <c r="D669" t="s">
        <v>2748</v>
      </c>
      <c r="E669" s="18">
        <v>344</v>
      </c>
    </row>
    <row r="670" spans="1:25" ht="15.75" customHeight="1" x14ac:dyDescent="0.25">
      <c r="A670" s="15">
        <v>91215</v>
      </c>
      <c r="B670" t="s">
        <v>2249</v>
      </c>
      <c r="C670" t="s">
        <v>2749</v>
      </c>
      <c r="D670" t="s">
        <v>2739</v>
      </c>
      <c r="E670" s="18">
        <v>193</v>
      </c>
    </row>
    <row r="671" spans="1:25" ht="15.75" customHeight="1" x14ac:dyDescent="0.25">
      <c r="A671" s="15">
        <v>91219</v>
      </c>
      <c r="B671" t="s">
        <v>2249</v>
      </c>
      <c r="C671" t="s">
        <v>2750</v>
      </c>
      <c r="D671" t="s">
        <v>2748</v>
      </c>
      <c r="E671" s="18">
        <v>339</v>
      </c>
    </row>
    <row r="672" spans="1:25" ht="15.75" customHeight="1" x14ac:dyDescent="0.25">
      <c r="A672" s="15">
        <v>91221</v>
      </c>
      <c r="B672" t="s">
        <v>2249</v>
      </c>
      <c r="C672" t="s">
        <v>2751</v>
      </c>
      <c r="D672" t="s">
        <v>2739</v>
      </c>
      <c r="E672" s="18">
        <v>208</v>
      </c>
    </row>
    <row r="673" spans="1:25" ht="15.75" customHeight="1" x14ac:dyDescent="0.25">
      <c r="A673" s="15">
        <v>91223</v>
      </c>
      <c r="B673" t="s">
        <v>2249</v>
      </c>
      <c r="C673" t="s">
        <v>2752</v>
      </c>
      <c r="D673" t="s">
        <v>2748</v>
      </c>
      <c r="E673" s="18">
        <v>209</v>
      </c>
    </row>
    <row r="674" spans="1:25" ht="15.75" customHeight="1" x14ac:dyDescent="0.25">
      <c r="A674" s="15">
        <v>91233</v>
      </c>
      <c r="B674" t="s">
        <v>2249</v>
      </c>
      <c r="C674" t="s">
        <v>2753</v>
      </c>
      <c r="D674" t="s">
        <v>2754</v>
      </c>
      <c r="E674" s="18">
        <v>595</v>
      </c>
    </row>
    <row r="675" spans="1:25" ht="15.75" customHeight="1" x14ac:dyDescent="0.25">
      <c r="A675" s="15">
        <v>91235</v>
      </c>
      <c r="B675" t="s">
        <v>2249</v>
      </c>
      <c r="C675" t="s">
        <v>2755</v>
      </c>
      <c r="D675" t="s">
        <v>2756</v>
      </c>
      <c r="E675" s="18">
        <v>576</v>
      </c>
    </row>
    <row r="676" spans="1:25" ht="15.75" customHeight="1" x14ac:dyDescent="0.25">
      <c r="A676" s="15">
        <v>91237</v>
      </c>
      <c r="B676" t="s">
        <v>2249</v>
      </c>
      <c r="C676" t="s">
        <v>2757</v>
      </c>
      <c r="D676" t="s">
        <v>2758</v>
      </c>
      <c r="E676" s="18">
        <v>823</v>
      </c>
    </row>
    <row r="677" spans="1:25" ht="15.75" customHeight="1" x14ac:dyDescent="0.25">
      <c r="A677" s="15">
        <v>91239</v>
      </c>
      <c r="B677" t="s">
        <v>2249</v>
      </c>
      <c r="C677" t="s">
        <v>2759</v>
      </c>
      <c r="D677" t="s">
        <v>2760</v>
      </c>
      <c r="E677" s="18">
        <v>854</v>
      </c>
    </row>
    <row r="678" spans="1:25" ht="15.75" customHeight="1" x14ac:dyDescent="0.25">
      <c r="A678" s="15">
        <v>91241</v>
      </c>
      <c r="B678" t="s">
        <v>2249</v>
      </c>
      <c r="C678" t="s">
        <v>2761</v>
      </c>
      <c r="D678" t="s">
        <v>2762</v>
      </c>
      <c r="E678" s="18">
        <v>1387</v>
      </c>
    </row>
    <row r="679" spans="1:25" ht="15.75" customHeight="1" x14ac:dyDescent="0.25">
      <c r="A679" s="15">
        <v>91243</v>
      </c>
      <c r="B679" t="s">
        <v>2249</v>
      </c>
      <c r="C679" t="s">
        <v>2763</v>
      </c>
      <c r="D679" t="s">
        <v>2764</v>
      </c>
      <c r="E679" s="18">
        <v>217</v>
      </c>
    </row>
    <row r="680" spans="1:25" ht="15.75" customHeight="1" x14ac:dyDescent="0.25">
      <c r="A680" s="15">
        <v>91245</v>
      </c>
      <c r="B680" t="s">
        <v>2249</v>
      </c>
      <c r="C680" t="s">
        <v>2765</v>
      </c>
      <c r="D680" t="s">
        <v>2764</v>
      </c>
      <c r="E680" s="18">
        <v>217</v>
      </c>
    </row>
    <row r="681" spans="1:25" ht="15.75" customHeight="1" x14ac:dyDescent="0.25">
      <c r="A681" s="15">
        <v>91247</v>
      </c>
      <c r="B681" t="s">
        <v>2249</v>
      </c>
      <c r="C681" t="s">
        <v>2766</v>
      </c>
      <c r="D681" t="s">
        <v>2764</v>
      </c>
      <c r="E681" s="18">
        <v>745</v>
      </c>
    </row>
    <row r="682" spans="1:25" ht="15.75" customHeight="1" x14ac:dyDescent="0.25">
      <c r="A682" s="25">
        <v>91249</v>
      </c>
      <c r="B682" s="25" t="s">
        <v>2249</v>
      </c>
      <c r="C682" s="25" t="s">
        <v>2767</v>
      </c>
      <c r="D682" s="25" t="s">
        <v>2768</v>
      </c>
      <c r="E682" s="142">
        <v>1466</v>
      </c>
      <c r="F682" s="25"/>
      <c r="G682" s="25"/>
      <c r="H682" s="25"/>
      <c r="I682" s="25"/>
      <c r="J682" s="25"/>
      <c r="K682" s="25"/>
      <c r="L682" s="25"/>
      <c r="M682" s="25"/>
      <c r="N682" s="25"/>
      <c r="O682" s="25"/>
      <c r="P682" s="25"/>
      <c r="Q682" s="25"/>
      <c r="R682" s="25"/>
      <c r="S682" s="25"/>
      <c r="T682" s="25"/>
      <c r="U682" s="25"/>
      <c r="V682" s="25"/>
      <c r="W682" s="25"/>
      <c r="X682" s="25"/>
      <c r="Y682" s="25"/>
    </row>
    <row r="683" spans="1:25" ht="15.75" customHeight="1" x14ac:dyDescent="0.25">
      <c r="A683" s="25">
        <v>91251</v>
      </c>
      <c r="B683" s="25" t="s">
        <v>2249</v>
      </c>
      <c r="C683" s="25" t="s">
        <v>2769</v>
      </c>
      <c r="D683" s="25" t="s">
        <v>2770</v>
      </c>
      <c r="E683" s="142">
        <v>1466</v>
      </c>
      <c r="F683" s="25"/>
      <c r="G683" s="25"/>
      <c r="H683" s="25"/>
      <c r="I683" s="25"/>
      <c r="J683" s="25"/>
      <c r="K683" s="25"/>
      <c r="L683" s="25"/>
      <c r="M683" s="25"/>
      <c r="N683" s="25"/>
      <c r="O683" s="25"/>
      <c r="P683" s="25"/>
      <c r="Q683" s="25"/>
      <c r="R683" s="25"/>
      <c r="S683" s="25"/>
      <c r="T683" s="25"/>
      <c r="U683" s="25"/>
      <c r="V683" s="25"/>
      <c r="W683" s="25"/>
      <c r="X683" s="25"/>
      <c r="Y683" s="25"/>
    </row>
    <row r="684" spans="1:25" ht="15.75" customHeight="1" x14ac:dyDescent="0.25">
      <c r="A684" s="15">
        <v>91253</v>
      </c>
      <c r="B684" t="s">
        <v>2249</v>
      </c>
      <c r="C684" t="s">
        <v>2771</v>
      </c>
      <c r="D684" t="s">
        <v>2154</v>
      </c>
      <c r="E684" s="18">
        <v>478</v>
      </c>
    </row>
    <row r="685" spans="1:25" ht="15.75" customHeight="1" x14ac:dyDescent="0.25">
      <c r="A685" s="15">
        <v>91255</v>
      </c>
      <c r="B685" t="s">
        <v>2249</v>
      </c>
      <c r="C685" t="s">
        <v>2772</v>
      </c>
      <c r="E685" s="18">
        <v>695</v>
      </c>
    </row>
    <row r="686" spans="1:25" ht="15.75" customHeight="1" x14ac:dyDescent="0.25">
      <c r="A686" s="15">
        <v>91257</v>
      </c>
      <c r="B686" t="s">
        <v>2249</v>
      </c>
      <c r="C686" t="s">
        <v>2773</v>
      </c>
      <c r="D686" t="s">
        <v>2154</v>
      </c>
      <c r="E686" s="18">
        <v>109</v>
      </c>
    </row>
    <row r="687" spans="1:25" ht="15.75" customHeight="1" x14ac:dyDescent="0.25">
      <c r="A687" s="15">
        <v>91259</v>
      </c>
      <c r="B687" t="s">
        <v>2249</v>
      </c>
      <c r="C687" t="s">
        <v>2774</v>
      </c>
      <c r="D687" t="s">
        <v>2154</v>
      </c>
      <c r="E687" s="18">
        <v>691</v>
      </c>
    </row>
    <row r="688" spans="1:25" ht="15.75" customHeight="1" x14ac:dyDescent="0.25">
      <c r="A688" s="15">
        <v>91261</v>
      </c>
      <c r="B688" t="s">
        <v>2249</v>
      </c>
      <c r="C688" t="s">
        <v>2775</v>
      </c>
      <c r="D688" t="s">
        <v>2154</v>
      </c>
      <c r="E688" s="18">
        <v>550</v>
      </c>
    </row>
    <row r="689" spans="1:5" ht="15.75" customHeight="1" x14ac:dyDescent="0.25">
      <c r="A689" s="15">
        <v>91263</v>
      </c>
      <c r="B689" t="s">
        <v>2249</v>
      </c>
      <c r="C689" t="s">
        <v>2776</v>
      </c>
      <c r="D689" t="s">
        <v>2154</v>
      </c>
      <c r="E689" s="18">
        <v>655</v>
      </c>
    </row>
    <row r="690" spans="1:5" ht="15.75" customHeight="1" x14ac:dyDescent="0.25">
      <c r="A690" s="15">
        <v>91265</v>
      </c>
      <c r="B690" t="s">
        <v>2249</v>
      </c>
      <c r="C690" t="s">
        <v>2777</v>
      </c>
      <c r="D690" t="s">
        <v>2154</v>
      </c>
      <c r="E690" s="18">
        <v>655</v>
      </c>
    </row>
    <row r="691" spans="1:5" ht="15.75" customHeight="1" x14ac:dyDescent="0.25">
      <c r="A691" s="15">
        <v>91267</v>
      </c>
      <c r="B691" t="s">
        <v>2249</v>
      </c>
      <c r="C691" t="s">
        <v>2778</v>
      </c>
      <c r="D691" t="s">
        <v>2154</v>
      </c>
      <c r="E691" s="18">
        <v>655</v>
      </c>
    </row>
    <row r="692" spans="1:5" ht="15.75" customHeight="1" x14ac:dyDescent="0.25">
      <c r="A692" s="15">
        <v>91269</v>
      </c>
      <c r="B692" t="s">
        <v>2249</v>
      </c>
      <c r="C692" t="s">
        <v>2779</v>
      </c>
      <c r="D692" t="s">
        <v>2154</v>
      </c>
      <c r="E692" s="18">
        <v>1400</v>
      </c>
    </row>
    <row r="693" spans="1:5" ht="15.75" customHeight="1" x14ac:dyDescent="0.25">
      <c r="A693" s="15">
        <v>91271</v>
      </c>
      <c r="B693" t="s">
        <v>2249</v>
      </c>
      <c r="C693" t="s">
        <v>2780</v>
      </c>
      <c r="D693" t="s">
        <v>2154</v>
      </c>
      <c r="E693" s="18">
        <v>655</v>
      </c>
    </row>
    <row r="694" spans="1:5" ht="15.75" customHeight="1" x14ac:dyDescent="0.25">
      <c r="A694" s="15">
        <v>91273</v>
      </c>
      <c r="B694" t="s">
        <v>2249</v>
      </c>
      <c r="C694" t="s">
        <v>2781</v>
      </c>
      <c r="D694" t="s">
        <v>2154</v>
      </c>
      <c r="E694" s="18">
        <v>261</v>
      </c>
    </row>
    <row r="695" spans="1:5" ht="15.75" customHeight="1" x14ac:dyDescent="0.25">
      <c r="A695" s="15">
        <v>91275</v>
      </c>
      <c r="B695" t="s">
        <v>2249</v>
      </c>
      <c r="C695" t="s">
        <v>2782</v>
      </c>
      <c r="D695" t="s">
        <v>2783</v>
      </c>
      <c r="E695" s="18">
        <v>1235</v>
      </c>
    </row>
    <row r="696" spans="1:5" ht="15.75" customHeight="1" x14ac:dyDescent="0.25">
      <c r="A696" s="15">
        <v>91277</v>
      </c>
      <c r="B696" t="s">
        <v>2249</v>
      </c>
      <c r="C696" t="s">
        <v>2784</v>
      </c>
      <c r="D696" t="s">
        <v>2154</v>
      </c>
      <c r="E696" s="18">
        <v>679</v>
      </c>
    </row>
    <row r="697" spans="1:5" ht="15.75" customHeight="1" x14ac:dyDescent="0.25">
      <c r="A697" s="15">
        <v>91279</v>
      </c>
      <c r="B697" t="s">
        <v>2249</v>
      </c>
      <c r="C697" t="s">
        <v>2785</v>
      </c>
      <c r="D697" t="s">
        <v>2154</v>
      </c>
      <c r="E697" s="18">
        <v>679</v>
      </c>
    </row>
    <row r="698" spans="1:5" ht="15.75" customHeight="1" x14ac:dyDescent="0.25">
      <c r="A698" s="15">
        <v>91281</v>
      </c>
      <c r="B698" t="s">
        <v>2249</v>
      </c>
      <c r="C698" t="s">
        <v>2786</v>
      </c>
      <c r="D698" t="s">
        <v>2787</v>
      </c>
      <c r="E698" s="18">
        <v>674</v>
      </c>
    </row>
    <row r="699" spans="1:5" ht="15.75" customHeight="1" x14ac:dyDescent="0.25">
      <c r="A699" s="15">
        <v>91283</v>
      </c>
      <c r="B699" t="s">
        <v>2249</v>
      </c>
      <c r="C699" t="s">
        <v>2788</v>
      </c>
      <c r="D699" t="s">
        <v>2789</v>
      </c>
      <c r="E699" s="18">
        <v>297</v>
      </c>
    </row>
    <row r="700" spans="1:5" ht="15.75" customHeight="1" x14ac:dyDescent="0.25">
      <c r="A700" s="15">
        <v>91285</v>
      </c>
      <c r="B700" t="s">
        <v>2249</v>
      </c>
      <c r="C700" t="s">
        <v>2790</v>
      </c>
      <c r="D700" t="s">
        <v>2791</v>
      </c>
      <c r="E700" s="18">
        <v>514</v>
      </c>
    </row>
    <row r="701" spans="1:5" ht="15.75" customHeight="1" x14ac:dyDescent="0.25">
      <c r="A701" s="15">
        <v>91287</v>
      </c>
      <c r="B701" t="s">
        <v>2249</v>
      </c>
      <c r="C701" t="s">
        <v>2792</v>
      </c>
      <c r="D701" t="s">
        <v>2791</v>
      </c>
      <c r="E701" s="18">
        <v>424</v>
      </c>
    </row>
    <row r="702" spans="1:5" ht="15.75" customHeight="1" x14ac:dyDescent="0.25">
      <c r="A702" s="15">
        <v>91289</v>
      </c>
      <c r="B702" t="s">
        <v>2249</v>
      </c>
      <c r="C702" t="s">
        <v>2793</v>
      </c>
      <c r="D702" t="s">
        <v>2791</v>
      </c>
      <c r="E702" s="18">
        <v>292</v>
      </c>
    </row>
    <row r="703" spans="1:5" ht="15.75" customHeight="1" x14ac:dyDescent="0.25">
      <c r="A703" s="15">
        <v>91291</v>
      </c>
      <c r="B703" t="s">
        <v>2249</v>
      </c>
      <c r="C703" t="s">
        <v>2794</v>
      </c>
      <c r="D703" t="s">
        <v>2791</v>
      </c>
      <c r="E703" s="18">
        <v>405</v>
      </c>
    </row>
    <row r="704" spans="1:5" ht="15.75" customHeight="1" x14ac:dyDescent="0.25">
      <c r="A704" s="15">
        <v>91293</v>
      </c>
      <c r="B704" t="s">
        <v>2249</v>
      </c>
      <c r="C704" t="s">
        <v>2795</v>
      </c>
      <c r="D704" t="s">
        <v>2796</v>
      </c>
      <c r="E704" s="18">
        <v>335</v>
      </c>
    </row>
    <row r="705" spans="1:5" ht="15.75" customHeight="1" x14ac:dyDescent="0.25">
      <c r="A705" s="15">
        <v>91295</v>
      </c>
      <c r="B705" t="s">
        <v>2249</v>
      </c>
      <c r="C705" t="s">
        <v>2797</v>
      </c>
      <c r="D705" t="s">
        <v>2796</v>
      </c>
      <c r="E705" s="18">
        <v>650</v>
      </c>
    </row>
    <row r="706" spans="1:5" ht="15.75" customHeight="1" x14ac:dyDescent="0.25">
      <c r="A706" s="15">
        <v>91297</v>
      </c>
      <c r="B706" t="s">
        <v>2249</v>
      </c>
      <c r="C706" t="s">
        <v>2798</v>
      </c>
      <c r="D706" t="s">
        <v>2796</v>
      </c>
      <c r="E706" s="18">
        <v>378</v>
      </c>
    </row>
    <row r="707" spans="1:5" ht="15.75" customHeight="1" x14ac:dyDescent="0.25">
      <c r="A707" s="15">
        <v>91299</v>
      </c>
      <c r="B707" t="s">
        <v>2249</v>
      </c>
      <c r="C707" t="s">
        <v>2799</v>
      </c>
      <c r="D707" t="s">
        <v>2796</v>
      </c>
      <c r="E707" s="18">
        <v>2135</v>
      </c>
    </row>
    <row r="708" spans="1:5" ht="15.75" customHeight="1" x14ac:dyDescent="0.25">
      <c r="A708" s="15">
        <v>91311</v>
      </c>
      <c r="B708" t="s">
        <v>2249</v>
      </c>
      <c r="C708" t="s">
        <v>2800</v>
      </c>
      <c r="D708" t="s">
        <v>2796</v>
      </c>
      <c r="E708" s="18">
        <v>2135</v>
      </c>
    </row>
    <row r="709" spans="1:5" ht="15.75" customHeight="1" x14ac:dyDescent="0.25">
      <c r="A709" s="15">
        <v>91313</v>
      </c>
      <c r="B709" t="s">
        <v>2249</v>
      </c>
      <c r="C709" t="s">
        <v>2801</v>
      </c>
      <c r="D709" t="s">
        <v>2802</v>
      </c>
      <c r="E709" s="18">
        <v>508</v>
      </c>
    </row>
    <row r="710" spans="1:5" ht="15.75" customHeight="1" x14ac:dyDescent="0.25">
      <c r="A710" s="15">
        <v>91315</v>
      </c>
      <c r="B710" t="s">
        <v>2249</v>
      </c>
      <c r="C710" t="s">
        <v>2803</v>
      </c>
      <c r="D710" t="s">
        <v>2802</v>
      </c>
      <c r="E710" s="18">
        <v>177</v>
      </c>
    </row>
    <row r="711" spans="1:5" ht="15.75" customHeight="1" x14ac:dyDescent="0.25">
      <c r="A711" s="15">
        <v>91317</v>
      </c>
      <c r="B711" t="s">
        <v>2249</v>
      </c>
      <c r="C711" t="s">
        <v>2804</v>
      </c>
      <c r="D711" t="s">
        <v>2802</v>
      </c>
      <c r="E711" s="18">
        <v>350</v>
      </c>
    </row>
    <row r="712" spans="1:5" ht="15.75" customHeight="1" x14ac:dyDescent="0.25">
      <c r="A712" s="15">
        <v>91319</v>
      </c>
      <c r="B712" t="s">
        <v>2249</v>
      </c>
      <c r="C712" t="s">
        <v>2805</v>
      </c>
      <c r="D712" t="s">
        <v>2802</v>
      </c>
      <c r="E712" s="18">
        <v>350</v>
      </c>
    </row>
    <row r="713" spans="1:5" ht="15.75" customHeight="1" x14ac:dyDescent="0.25">
      <c r="A713" s="15">
        <v>91321</v>
      </c>
      <c r="B713" t="s">
        <v>2249</v>
      </c>
      <c r="C713" t="s">
        <v>2806</v>
      </c>
      <c r="D713" t="s">
        <v>2802</v>
      </c>
      <c r="E713" s="18">
        <v>350</v>
      </c>
    </row>
    <row r="714" spans="1:5" ht="15.75" customHeight="1" x14ac:dyDescent="0.25">
      <c r="A714" s="15">
        <v>91323</v>
      </c>
      <c r="B714" t="s">
        <v>2249</v>
      </c>
      <c r="C714" t="s">
        <v>2807</v>
      </c>
      <c r="D714" t="s">
        <v>2808</v>
      </c>
      <c r="E714" s="18">
        <v>210</v>
      </c>
    </row>
    <row r="715" spans="1:5" ht="15.75" customHeight="1" x14ac:dyDescent="0.25">
      <c r="A715" s="15">
        <v>91325</v>
      </c>
      <c r="B715" t="s">
        <v>2249</v>
      </c>
      <c r="C715" t="s">
        <v>2809</v>
      </c>
      <c r="D715" t="s">
        <v>2810</v>
      </c>
      <c r="E715" s="18">
        <v>165</v>
      </c>
    </row>
    <row r="716" spans="1:5" ht="15.75" customHeight="1" x14ac:dyDescent="0.25">
      <c r="A716" s="15">
        <v>91327</v>
      </c>
      <c r="B716" t="s">
        <v>2249</v>
      </c>
      <c r="C716" t="s">
        <v>2811</v>
      </c>
      <c r="D716" t="s">
        <v>2810</v>
      </c>
      <c r="E716" s="18">
        <v>196</v>
      </c>
    </row>
    <row r="717" spans="1:5" ht="15.75" customHeight="1" x14ac:dyDescent="0.25">
      <c r="A717" s="15">
        <v>91329</v>
      </c>
      <c r="B717" t="s">
        <v>2249</v>
      </c>
      <c r="C717" t="s">
        <v>2812</v>
      </c>
      <c r="D717" t="s">
        <v>2810</v>
      </c>
      <c r="E717" s="18">
        <v>202</v>
      </c>
    </row>
    <row r="718" spans="1:5" ht="15.75" customHeight="1" x14ac:dyDescent="0.25">
      <c r="A718" s="15">
        <v>91331</v>
      </c>
      <c r="B718" t="s">
        <v>2249</v>
      </c>
      <c r="C718" t="s">
        <v>2813</v>
      </c>
      <c r="D718" t="s">
        <v>2154</v>
      </c>
      <c r="E718" s="18">
        <v>60</v>
      </c>
    </row>
    <row r="719" spans="1:5" ht="15.75" customHeight="1" x14ac:dyDescent="0.25">
      <c r="A719" s="15">
        <v>91333</v>
      </c>
      <c r="B719" t="s">
        <v>2249</v>
      </c>
      <c r="C719" t="s">
        <v>2814</v>
      </c>
      <c r="E719" s="18">
        <v>41</v>
      </c>
    </row>
    <row r="720" spans="1:5" ht="15.75" customHeight="1" x14ac:dyDescent="0.25">
      <c r="A720" s="15">
        <v>91335</v>
      </c>
      <c r="B720" t="s">
        <v>2249</v>
      </c>
      <c r="C720" t="s">
        <v>2815</v>
      </c>
      <c r="D720" t="s">
        <v>2154</v>
      </c>
      <c r="E720" s="18">
        <v>110</v>
      </c>
    </row>
    <row r="721" spans="1:5" ht="15.75" customHeight="1" x14ac:dyDescent="0.25">
      <c r="A721" s="15">
        <v>91337</v>
      </c>
      <c r="B721" t="s">
        <v>2249</v>
      </c>
      <c r="C721" t="s">
        <v>2816</v>
      </c>
      <c r="D721" t="s">
        <v>2154</v>
      </c>
      <c r="E721" s="18">
        <v>102</v>
      </c>
    </row>
    <row r="722" spans="1:5" ht="15.75" customHeight="1" x14ac:dyDescent="0.25">
      <c r="A722" s="15">
        <v>91339</v>
      </c>
      <c r="B722" t="s">
        <v>2249</v>
      </c>
      <c r="C722" t="s">
        <v>2817</v>
      </c>
      <c r="D722" t="s">
        <v>2818</v>
      </c>
      <c r="E722" s="18">
        <v>152</v>
      </c>
    </row>
    <row r="723" spans="1:5" ht="15.75" customHeight="1" x14ac:dyDescent="0.25">
      <c r="A723" s="15">
        <v>91341</v>
      </c>
      <c r="B723" t="s">
        <v>2249</v>
      </c>
      <c r="C723" t="s">
        <v>2819</v>
      </c>
      <c r="D723" t="s">
        <v>2154</v>
      </c>
      <c r="E723" s="18">
        <v>161</v>
      </c>
    </row>
    <row r="724" spans="1:5" ht="15.75" customHeight="1" x14ac:dyDescent="0.25">
      <c r="A724" s="15">
        <v>91343</v>
      </c>
      <c r="B724" t="s">
        <v>2249</v>
      </c>
      <c r="C724" t="s">
        <v>2820</v>
      </c>
      <c r="D724" t="s">
        <v>2154</v>
      </c>
      <c r="E724" s="18">
        <v>114</v>
      </c>
    </row>
    <row r="725" spans="1:5" ht="15.75" customHeight="1" x14ac:dyDescent="0.25">
      <c r="A725" s="15">
        <v>91345</v>
      </c>
      <c r="B725" t="s">
        <v>2249</v>
      </c>
      <c r="C725" t="s">
        <v>2821</v>
      </c>
      <c r="D725" t="s">
        <v>2154</v>
      </c>
      <c r="E725" s="18">
        <v>114</v>
      </c>
    </row>
    <row r="726" spans="1:5" ht="15.75" customHeight="1" x14ac:dyDescent="0.25">
      <c r="A726" s="15">
        <v>91349</v>
      </c>
      <c r="B726" t="s">
        <v>2249</v>
      </c>
      <c r="C726" t="s">
        <v>2822</v>
      </c>
      <c r="D726" t="s">
        <v>2154</v>
      </c>
      <c r="E726" s="18">
        <v>175</v>
      </c>
    </row>
    <row r="727" spans="1:5" ht="15.75" customHeight="1" x14ac:dyDescent="0.25">
      <c r="A727" s="15">
        <v>91351</v>
      </c>
      <c r="B727" t="s">
        <v>2249</v>
      </c>
      <c r="C727" t="s">
        <v>2823</v>
      </c>
      <c r="E727" s="18">
        <v>545</v>
      </c>
    </row>
    <row r="728" spans="1:5" ht="15.75" customHeight="1" x14ac:dyDescent="0.25">
      <c r="A728" s="15">
        <v>91353</v>
      </c>
      <c r="B728" t="s">
        <v>2249</v>
      </c>
      <c r="C728" t="s">
        <v>2824</v>
      </c>
      <c r="D728" t="s">
        <v>2825</v>
      </c>
      <c r="E728" s="18">
        <v>675</v>
      </c>
    </row>
    <row r="729" spans="1:5" ht="15.75" customHeight="1" x14ac:dyDescent="0.25">
      <c r="A729" s="15">
        <v>91355</v>
      </c>
      <c r="B729" t="s">
        <v>2249</v>
      </c>
      <c r="C729" t="s">
        <v>2826</v>
      </c>
      <c r="D729" t="s">
        <v>2154</v>
      </c>
      <c r="E729" s="18">
        <v>40</v>
      </c>
    </row>
    <row r="730" spans="1:5" ht="15.75" customHeight="1" x14ac:dyDescent="0.25">
      <c r="A730" s="15">
        <v>91357</v>
      </c>
      <c r="B730" t="s">
        <v>2249</v>
      </c>
      <c r="C730" t="s">
        <v>2827</v>
      </c>
      <c r="D730" t="s">
        <v>2154</v>
      </c>
      <c r="E730" s="18">
        <v>559</v>
      </c>
    </row>
    <row r="731" spans="1:5" ht="15.75" customHeight="1" x14ac:dyDescent="0.25">
      <c r="A731" s="15">
        <v>91359</v>
      </c>
      <c r="B731" t="s">
        <v>2249</v>
      </c>
      <c r="C731" t="s">
        <v>2828</v>
      </c>
      <c r="D731" t="s">
        <v>2154</v>
      </c>
      <c r="E731" s="18">
        <v>179</v>
      </c>
    </row>
    <row r="732" spans="1:5" ht="15.75" customHeight="1" x14ac:dyDescent="0.25">
      <c r="A732" s="15">
        <v>91361</v>
      </c>
      <c r="B732" t="s">
        <v>2249</v>
      </c>
      <c r="C732" t="s">
        <v>2829</v>
      </c>
      <c r="D732" t="s">
        <v>2154</v>
      </c>
      <c r="E732" s="18">
        <v>389</v>
      </c>
    </row>
    <row r="733" spans="1:5" ht="15.75" customHeight="1" x14ac:dyDescent="0.25">
      <c r="A733" s="15">
        <v>91363</v>
      </c>
      <c r="B733" t="s">
        <v>2249</v>
      </c>
      <c r="C733" t="s">
        <v>2830</v>
      </c>
      <c r="D733" t="s">
        <v>2154</v>
      </c>
      <c r="E733" s="18">
        <v>424</v>
      </c>
    </row>
    <row r="734" spans="1:5" ht="15.75" customHeight="1" x14ac:dyDescent="0.25">
      <c r="A734" s="15">
        <v>91365</v>
      </c>
      <c r="B734" t="s">
        <v>2249</v>
      </c>
      <c r="C734" t="s">
        <v>2831</v>
      </c>
      <c r="D734" t="s">
        <v>2832</v>
      </c>
      <c r="E734" s="18">
        <v>1150</v>
      </c>
    </row>
    <row r="735" spans="1:5" ht="15.75" customHeight="1" x14ac:dyDescent="0.25">
      <c r="A735" s="15">
        <v>91367</v>
      </c>
      <c r="B735" t="s">
        <v>2249</v>
      </c>
      <c r="C735" t="s">
        <v>2833</v>
      </c>
      <c r="D735" t="s">
        <v>2834</v>
      </c>
      <c r="E735" s="18">
        <v>3834</v>
      </c>
    </row>
    <row r="736" spans="1:5" ht="15.75" customHeight="1" x14ac:dyDescent="0.25">
      <c r="A736" s="15">
        <v>91369</v>
      </c>
      <c r="B736" t="s">
        <v>2249</v>
      </c>
      <c r="C736" t="s">
        <v>2835</v>
      </c>
      <c r="D736" t="s">
        <v>2836</v>
      </c>
      <c r="E736" s="18">
        <v>292</v>
      </c>
    </row>
    <row r="737" spans="1:5" ht="15.75" customHeight="1" x14ac:dyDescent="0.25">
      <c r="A737" s="15">
        <v>91371</v>
      </c>
      <c r="B737" t="s">
        <v>2249</v>
      </c>
      <c r="C737" t="s">
        <v>2837</v>
      </c>
      <c r="D737" t="s">
        <v>2838</v>
      </c>
      <c r="E737" s="18">
        <v>231</v>
      </c>
    </row>
    <row r="738" spans="1:5" ht="15.75" customHeight="1" x14ac:dyDescent="0.25">
      <c r="A738" s="15">
        <v>91373</v>
      </c>
      <c r="B738" t="s">
        <v>2249</v>
      </c>
      <c r="C738" t="s">
        <v>2839</v>
      </c>
      <c r="D738" t="s">
        <v>2840</v>
      </c>
      <c r="E738" s="18">
        <v>433</v>
      </c>
    </row>
    <row r="739" spans="1:5" ht="15.75" customHeight="1" x14ac:dyDescent="0.25">
      <c r="A739" s="15">
        <v>91375</v>
      </c>
      <c r="B739" t="s">
        <v>2249</v>
      </c>
      <c r="C739" t="s">
        <v>2841</v>
      </c>
      <c r="D739" t="s">
        <v>2840</v>
      </c>
      <c r="E739" s="18">
        <v>433</v>
      </c>
    </row>
    <row r="740" spans="1:5" ht="15.75" customHeight="1" x14ac:dyDescent="0.25">
      <c r="A740" s="15">
        <v>91377</v>
      </c>
      <c r="B740" t="s">
        <v>2249</v>
      </c>
      <c r="C740" t="s">
        <v>2842</v>
      </c>
      <c r="D740" t="s">
        <v>2840</v>
      </c>
      <c r="E740" s="18">
        <v>435</v>
      </c>
    </row>
    <row r="741" spans="1:5" ht="15.75" customHeight="1" x14ac:dyDescent="0.25">
      <c r="A741" s="15">
        <v>91379</v>
      </c>
      <c r="B741" t="s">
        <v>2249</v>
      </c>
      <c r="C741" t="s">
        <v>2843</v>
      </c>
      <c r="D741" t="s">
        <v>2840</v>
      </c>
      <c r="E741" s="18">
        <v>435</v>
      </c>
    </row>
    <row r="742" spans="1:5" ht="15.75" customHeight="1" x14ac:dyDescent="0.25">
      <c r="A742" s="15">
        <v>91381</v>
      </c>
      <c r="B742" t="s">
        <v>2249</v>
      </c>
      <c r="C742" t="s">
        <v>2844</v>
      </c>
      <c r="D742" t="s">
        <v>2840</v>
      </c>
      <c r="E742" s="18">
        <v>360</v>
      </c>
    </row>
    <row r="743" spans="1:5" ht="15.75" customHeight="1" x14ac:dyDescent="0.25">
      <c r="A743" s="15">
        <v>91383</v>
      </c>
      <c r="B743" t="s">
        <v>2249</v>
      </c>
      <c r="C743" t="s">
        <v>2845</v>
      </c>
      <c r="D743" t="s">
        <v>2840</v>
      </c>
      <c r="E743" s="18">
        <v>360</v>
      </c>
    </row>
    <row r="744" spans="1:5" ht="15.75" customHeight="1" x14ac:dyDescent="0.25">
      <c r="A744" s="15">
        <v>91385</v>
      </c>
      <c r="B744" t="s">
        <v>2249</v>
      </c>
      <c r="C744" t="s">
        <v>2846</v>
      </c>
      <c r="D744" t="s">
        <v>2840</v>
      </c>
      <c r="E744" s="18">
        <v>262</v>
      </c>
    </row>
    <row r="745" spans="1:5" ht="15.75" customHeight="1" x14ac:dyDescent="0.25">
      <c r="A745" s="15">
        <v>91387</v>
      </c>
      <c r="B745" t="s">
        <v>2249</v>
      </c>
      <c r="C745" t="s">
        <v>2847</v>
      </c>
      <c r="D745" t="s">
        <v>2848</v>
      </c>
      <c r="E745" s="18">
        <v>230</v>
      </c>
    </row>
    <row r="746" spans="1:5" ht="15.75" customHeight="1" x14ac:dyDescent="0.25">
      <c r="A746" s="15">
        <v>91389</v>
      </c>
      <c r="B746" t="s">
        <v>2249</v>
      </c>
      <c r="C746" t="s">
        <v>2849</v>
      </c>
      <c r="D746" t="s">
        <v>2850</v>
      </c>
      <c r="E746" s="18">
        <v>134</v>
      </c>
    </row>
    <row r="747" spans="1:5" ht="15.75" customHeight="1" x14ac:dyDescent="0.25">
      <c r="A747" s="15">
        <v>91391</v>
      </c>
      <c r="B747" t="s">
        <v>2249</v>
      </c>
      <c r="C747" t="s">
        <v>2851</v>
      </c>
      <c r="D747" t="s">
        <v>2850</v>
      </c>
      <c r="E747" s="18">
        <v>240</v>
      </c>
    </row>
    <row r="748" spans="1:5" ht="15.75" customHeight="1" x14ac:dyDescent="0.25">
      <c r="A748" s="15">
        <v>91393</v>
      </c>
      <c r="B748" t="s">
        <v>2249</v>
      </c>
      <c r="C748" t="s">
        <v>2852</v>
      </c>
      <c r="D748" t="s">
        <v>2850</v>
      </c>
      <c r="E748" s="18">
        <v>692</v>
      </c>
    </row>
    <row r="749" spans="1:5" ht="15.75" customHeight="1" x14ac:dyDescent="0.25">
      <c r="A749" s="15">
        <v>91395</v>
      </c>
      <c r="B749" t="s">
        <v>2249</v>
      </c>
      <c r="C749" t="s">
        <v>2853</v>
      </c>
      <c r="D749" t="s">
        <v>2850</v>
      </c>
      <c r="E749" s="18">
        <v>174</v>
      </c>
    </row>
    <row r="750" spans="1:5" ht="15.75" customHeight="1" x14ac:dyDescent="0.25">
      <c r="A750" s="15">
        <v>91397</v>
      </c>
      <c r="B750" t="s">
        <v>2249</v>
      </c>
      <c r="C750" t="s">
        <v>2854</v>
      </c>
      <c r="D750" t="s">
        <v>2855</v>
      </c>
      <c r="E750" s="18">
        <v>1223</v>
      </c>
    </row>
    <row r="751" spans="1:5" ht="15.75" customHeight="1" x14ac:dyDescent="0.25">
      <c r="A751" s="25">
        <v>91399</v>
      </c>
      <c r="B751" s="25" t="s">
        <v>2249</v>
      </c>
      <c r="C751" s="25" t="s">
        <v>2856</v>
      </c>
      <c r="D751" s="25" t="s">
        <v>2857</v>
      </c>
      <c r="E751" s="142">
        <v>2122</v>
      </c>
    </row>
    <row r="752" spans="1:5" ht="15.75" customHeight="1" x14ac:dyDescent="0.25">
      <c r="A752" s="15">
        <v>91411</v>
      </c>
      <c r="B752" t="s">
        <v>2249</v>
      </c>
      <c r="C752" t="s">
        <v>2858</v>
      </c>
      <c r="D752" t="s">
        <v>2859</v>
      </c>
      <c r="E752" s="18">
        <v>1499</v>
      </c>
    </row>
    <row r="753" spans="1:5" ht="15.75" customHeight="1" x14ac:dyDescent="0.25">
      <c r="A753" s="15">
        <v>91413</v>
      </c>
      <c r="B753" t="s">
        <v>2249</v>
      </c>
      <c r="C753" t="s">
        <v>2860</v>
      </c>
      <c r="D753" t="s">
        <v>2861</v>
      </c>
      <c r="E753" s="18">
        <v>805</v>
      </c>
    </row>
    <row r="754" spans="1:5" ht="15.75" customHeight="1" x14ac:dyDescent="0.25">
      <c r="A754" s="15">
        <v>91415</v>
      </c>
      <c r="B754" t="s">
        <v>2249</v>
      </c>
      <c r="C754" t="s">
        <v>2862</v>
      </c>
      <c r="D754" t="s">
        <v>2863</v>
      </c>
      <c r="E754" s="18">
        <v>1782</v>
      </c>
    </row>
    <row r="755" spans="1:5" ht="15.75" customHeight="1" x14ac:dyDescent="0.25">
      <c r="A755" s="15">
        <v>91417</v>
      </c>
      <c r="B755" t="s">
        <v>2249</v>
      </c>
      <c r="C755" t="s">
        <v>2864</v>
      </c>
      <c r="D755" t="s">
        <v>2863</v>
      </c>
      <c r="E755" s="18">
        <v>1319</v>
      </c>
    </row>
    <row r="756" spans="1:5" ht="15.75" customHeight="1" x14ac:dyDescent="0.25">
      <c r="A756" s="15">
        <v>91419</v>
      </c>
      <c r="B756" t="s">
        <v>2249</v>
      </c>
      <c r="C756" t="s">
        <v>2865</v>
      </c>
      <c r="D756" t="s">
        <v>2863</v>
      </c>
      <c r="E756" s="18">
        <v>1768</v>
      </c>
    </row>
    <row r="757" spans="1:5" ht="15.75" customHeight="1" x14ac:dyDescent="0.25">
      <c r="A757" s="15">
        <v>91421</v>
      </c>
      <c r="B757" t="s">
        <v>2249</v>
      </c>
      <c r="C757" t="s">
        <v>2866</v>
      </c>
      <c r="D757" t="s">
        <v>2863</v>
      </c>
      <c r="E757" s="18">
        <v>1261</v>
      </c>
    </row>
    <row r="758" spans="1:5" ht="15.75" customHeight="1" x14ac:dyDescent="0.25">
      <c r="A758" s="15">
        <v>91423</v>
      </c>
      <c r="B758" t="s">
        <v>2249</v>
      </c>
      <c r="C758" t="s">
        <v>2867</v>
      </c>
      <c r="D758" t="s">
        <v>2706</v>
      </c>
      <c r="E758" s="18">
        <v>534</v>
      </c>
    </row>
    <row r="759" spans="1:5" ht="15.75" customHeight="1" x14ac:dyDescent="0.25">
      <c r="A759" s="15">
        <v>91425</v>
      </c>
      <c r="B759" t="s">
        <v>2249</v>
      </c>
      <c r="C759" t="s">
        <v>2868</v>
      </c>
      <c r="D759" t="s">
        <v>2706</v>
      </c>
      <c r="E759" s="18">
        <v>306</v>
      </c>
    </row>
    <row r="760" spans="1:5" ht="15.75" customHeight="1" x14ac:dyDescent="0.25">
      <c r="A760" s="15">
        <v>91427</v>
      </c>
      <c r="B760" t="s">
        <v>2249</v>
      </c>
      <c r="C760" t="s">
        <v>2869</v>
      </c>
      <c r="D760" t="s">
        <v>2870</v>
      </c>
      <c r="E760" s="18">
        <v>222</v>
      </c>
    </row>
    <row r="761" spans="1:5" ht="15.75" customHeight="1" x14ac:dyDescent="0.25">
      <c r="A761" s="15">
        <v>91429</v>
      </c>
      <c r="B761" t="s">
        <v>2249</v>
      </c>
      <c r="C761" t="s">
        <v>2871</v>
      </c>
      <c r="D761" t="s">
        <v>2872</v>
      </c>
      <c r="E761" s="18">
        <v>280</v>
      </c>
    </row>
    <row r="762" spans="1:5" ht="15.75" customHeight="1" x14ac:dyDescent="0.25">
      <c r="A762" s="15">
        <v>91431</v>
      </c>
      <c r="B762" t="s">
        <v>2249</v>
      </c>
      <c r="C762" t="s">
        <v>2873</v>
      </c>
      <c r="D762" t="s">
        <v>2874</v>
      </c>
      <c r="E762" s="18">
        <v>509</v>
      </c>
    </row>
    <row r="763" spans="1:5" ht="15.75" customHeight="1" x14ac:dyDescent="0.25">
      <c r="A763" s="15">
        <v>91433</v>
      </c>
      <c r="B763" t="s">
        <v>2249</v>
      </c>
      <c r="C763" t="s">
        <v>2875</v>
      </c>
      <c r="D763" t="s">
        <v>2876</v>
      </c>
      <c r="E763" s="18">
        <v>168</v>
      </c>
    </row>
    <row r="764" spans="1:5" ht="15.75" customHeight="1" x14ac:dyDescent="0.25">
      <c r="A764" s="15">
        <v>91435</v>
      </c>
      <c r="B764" t="s">
        <v>2249</v>
      </c>
      <c r="C764" t="s">
        <v>2877</v>
      </c>
      <c r="D764" t="s">
        <v>2876</v>
      </c>
      <c r="E764" s="18">
        <v>301</v>
      </c>
    </row>
    <row r="765" spans="1:5" ht="15.75" customHeight="1" x14ac:dyDescent="0.25">
      <c r="A765" s="15">
        <v>91437</v>
      </c>
      <c r="B765" t="s">
        <v>2249</v>
      </c>
      <c r="C765" t="s">
        <v>2878</v>
      </c>
      <c r="D765" t="s">
        <v>2739</v>
      </c>
      <c r="E765" s="18">
        <v>386</v>
      </c>
    </row>
    <row r="766" spans="1:5" ht="15.75" customHeight="1" x14ac:dyDescent="0.25">
      <c r="A766" s="15">
        <v>91439</v>
      </c>
      <c r="B766" t="s">
        <v>2249</v>
      </c>
      <c r="C766" t="s">
        <v>2879</v>
      </c>
      <c r="D766" t="s">
        <v>2739</v>
      </c>
      <c r="E766" s="18">
        <v>350</v>
      </c>
    </row>
    <row r="767" spans="1:5" ht="15.75" customHeight="1" x14ac:dyDescent="0.25">
      <c r="A767" s="15">
        <v>91441</v>
      </c>
      <c r="B767" t="s">
        <v>2249</v>
      </c>
      <c r="C767" t="s">
        <v>2880</v>
      </c>
      <c r="D767" t="s">
        <v>2881</v>
      </c>
      <c r="E767" s="18">
        <v>208</v>
      </c>
    </row>
    <row r="768" spans="1:5" ht="15.75" customHeight="1" x14ac:dyDescent="0.25">
      <c r="A768" s="15">
        <v>91443</v>
      </c>
      <c r="B768" t="s">
        <v>2249</v>
      </c>
      <c r="C768" t="s">
        <v>2882</v>
      </c>
      <c r="D768" t="s">
        <v>2883</v>
      </c>
      <c r="E768" s="18">
        <v>214</v>
      </c>
    </row>
    <row r="769" spans="1:5" ht="15.75" customHeight="1" x14ac:dyDescent="0.25">
      <c r="A769" s="15">
        <v>91445</v>
      </c>
      <c r="B769" t="s">
        <v>2249</v>
      </c>
      <c r="C769" t="s">
        <v>2884</v>
      </c>
      <c r="D769" t="s">
        <v>2885</v>
      </c>
      <c r="E769" s="18">
        <v>186</v>
      </c>
    </row>
    <row r="770" spans="1:5" ht="15.75" customHeight="1" x14ac:dyDescent="0.25">
      <c r="A770" s="15">
        <v>91447</v>
      </c>
      <c r="B770" t="s">
        <v>2249</v>
      </c>
      <c r="C770" t="s">
        <v>2886</v>
      </c>
      <c r="D770" t="s">
        <v>2887</v>
      </c>
      <c r="E770" s="18">
        <v>205</v>
      </c>
    </row>
    <row r="771" spans="1:5" ht="15.75" customHeight="1" x14ac:dyDescent="0.25">
      <c r="A771" s="15">
        <v>91449</v>
      </c>
      <c r="B771" t="s">
        <v>2249</v>
      </c>
      <c r="C771" t="s">
        <v>2888</v>
      </c>
      <c r="D771" t="s">
        <v>2889</v>
      </c>
      <c r="E771" s="18">
        <v>111</v>
      </c>
    </row>
    <row r="772" spans="1:5" ht="15.75" customHeight="1" x14ac:dyDescent="0.25">
      <c r="A772" s="15">
        <v>91451</v>
      </c>
      <c r="B772" t="s">
        <v>2249</v>
      </c>
      <c r="C772" t="s">
        <v>2890</v>
      </c>
      <c r="D772" t="s">
        <v>2891</v>
      </c>
      <c r="E772" s="18">
        <v>151</v>
      </c>
    </row>
    <row r="773" spans="1:5" ht="15.75" customHeight="1" x14ac:dyDescent="0.25">
      <c r="A773" s="15">
        <v>91453</v>
      </c>
      <c r="B773" t="s">
        <v>2249</v>
      </c>
      <c r="C773" t="s">
        <v>2892</v>
      </c>
      <c r="D773" t="s">
        <v>2893</v>
      </c>
      <c r="E773" s="18">
        <v>203</v>
      </c>
    </row>
    <row r="774" spans="1:5" ht="15.75" customHeight="1" x14ac:dyDescent="0.25">
      <c r="A774" s="15">
        <v>91455</v>
      </c>
      <c r="B774" t="s">
        <v>2249</v>
      </c>
      <c r="C774" t="s">
        <v>2894</v>
      </c>
      <c r="D774" t="s">
        <v>2895</v>
      </c>
      <c r="E774" s="18">
        <v>247</v>
      </c>
    </row>
    <row r="775" spans="1:5" ht="15.75" customHeight="1" x14ac:dyDescent="0.25">
      <c r="A775" s="15">
        <v>91457</v>
      </c>
      <c r="B775" t="s">
        <v>2249</v>
      </c>
      <c r="C775" t="s">
        <v>2896</v>
      </c>
      <c r="D775" t="s">
        <v>2897</v>
      </c>
      <c r="E775" s="18">
        <v>418</v>
      </c>
    </row>
    <row r="776" spans="1:5" ht="15.75" customHeight="1" x14ac:dyDescent="0.25">
      <c r="A776" s="15">
        <v>91459</v>
      </c>
      <c r="B776" t="s">
        <v>2249</v>
      </c>
      <c r="C776" t="s">
        <v>2898</v>
      </c>
      <c r="D776" t="s">
        <v>2899</v>
      </c>
      <c r="E776" s="18">
        <v>255</v>
      </c>
    </row>
    <row r="777" spans="1:5" ht="15.75" customHeight="1" x14ac:dyDescent="0.25">
      <c r="A777" s="15">
        <v>91461</v>
      </c>
      <c r="B777" t="s">
        <v>2249</v>
      </c>
      <c r="C777" t="s">
        <v>2900</v>
      </c>
      <c r="D777" t="s">
        <v>2901</v>
      </c>
      <c r="E777" s="18">
        <v>199</v>
      </c>
    </row>
    <row r="778" spans="1:5" ht="15.75" customHeight="1" x14ac:dyDescent="0.25">
      <c r="A778" s="15">
        <v>91463</v>
      </c>
      <c r="B778" t="s">
        <v>2249</v>
      </c>
      <c r="C778" t="s">
        <v>2902</v>
      </c>
      <c r="D778" t="s">
        <v>2154</v>
      </c>
      <c r="E778" s="18">
        <v>1380</v>
      </c>
    </row>
    <row r="779" spans="1:5" ht="15.75" customHeight="1" x14ac:dyDescent="0.25">
      <c r="A779" s="15">
        <v>91465</v>
      </c>
      <c r="B779" t="s">
        <v>2249</v>
      </c>
      <c r="C779" t="s">
        <v>2903</v>
      </c>
      <c r="D779" t="s">
        <v>2904</v>
      </c>
      <c r="E779" s="18">
        <v>1377</v>
      </c>
    </row>
    <row r="780" spans="1:5" ht="15.75" customHeight="1" x14ac:dyDescent="0.25">
      <c r="A780" s="15">
        <v>91467</v>
      </c>
      <c r="B780" t="s">
        <v>2249</v>
      </c>
      <c r="C780" t="s">
        <v>2905</v>
      </c>
      <c r="D780" t="s">
        <v>2154</v>
      </c>
      <c r="E780" s="18">
        <v>113</v>
      </c>
    </row>
    <row r="781" spans="1:5" ht="15.75" customHeight="1" x14ac:dyDescent="0.25">
      <c r="A781" s="15">
        <v>91469</v>
      </c>
      <c r="B781" t="s">
        <v>2249</v>
      </c>
      <c r="C781" t="s">
        <v>2906</v>
      </c>
      <c r="D781" t="s">
        <v>2154</v>
      </c>
      <c r="E781" s="18">
        <v>110</v>
      </c>
    </row>
    <row r="782" spans="1:5" ht="15.75" customHeight="1" x14ac:dyDescent="0.25">
      <c r="A782" s="15">
        <v>91471</v>
      </c>
      <c r="B782" t="s">
        <v>2249</v>
      </c>
      <c r="C782" t="s">
        <v>2907</v>
      </c>
      <c r="D782" t="s">
        <v>2908</v>
      </c>
      <c r="E782" s="18">
        <v>3208</v>
      </c>
    </row>
    <row r="783" spans="1:5" ht="15.75" customHeight="1" x14ac:dyDescent="0.25">
      <c r="A783" s="15">
        <v>91473</v>
      </c>
      <c r="B783" t="s">
        <v>2249</v>
      </c>
      <c r="C783" t="s">
        <v>2909</v>
      </c>
      <c r="D783" t="s">
        <v>2910</v>
      </c>
      <c r="E783" s="18">
        <v>6327</v>
      </c>
    </row>
    <row r="784" spans="1:5" ht="15.75" customHeight="1" x14ac:dyDescent="0.25">
      <c r="A784" s="15">
        <v>91475</v>
      </c>
      <c r="B784" t="s">
        <v>2249</v>
      </c>
      <c r="C784" t="s">
        <v>2911</v>
      </c>
      <c r="D784" t="s">
        <v>2912</v>
      </c>
      <c r="E784" s="18">
        <v>174</v>
      </c>
    </row>
    <row r="785" spans="1:5" ht="15.75" customHeight="1" x14ac:dyDescent="0.25">
      <c r="A785" s="15">
        <v>91479</v>
      </c>
      <c r="B785" t="s">
        <v>2249</v>
      </c>
      <c r="C785" t="s">
        <v>2913</v>
      </c>
      <c r="D785" t="s">
        <v>2914</v>
      </c>
      <c r="E785" s="18">
        <v>137</v>
      </c>
    </row>
    <row r="786" spans="1:5" ht="15.75" customHeight="1" x14ac:dyDescent="0.25">
      <c r="A786" s="15">
        <v>91481</v>
      </c>
      <c r="B786" t="s">
        <v>2249</v>
      </c>
      <c r="C786" t="s">
        <v>2915</v>
      </c>
      <c r="D786" t="s">
        <v>2916</v>
      </c>
      <c r="E786" s="18">
        <v>788</v>
      </c>
    </row>
    <row r="787" spans="1:5" ht="15.75" customHeight="1" x14ac:dyDescent="0.25">
      <c r="A787" s="15">
        <v>91483</v>
      </c>
      <c r="B787" t="s">
        <v>2249</v>
      </c>
      <c r="C787" t="s">
        <v>2917</v>
      </c>
      <c r="D787" t="s">
        <v>2918</v>
      </c>
      <c r="E787" s="18">
        <v>763</v>
      </c>
    </row>
    <row r="788" spans="1:5" ht="15.75" customHeight="1" x14ac:dyDescent="0.25">
      <c r="A788" s="15">
        <v>91485</v>
      </c>
      <c r="B788" t="s">
        <v>2249</v>
      </c>
      <c r="C788" t="s">
        <v>2919</v>
      </c>
      <c r="E788" s="18">
        <v>265</v>
      </c>
    </row>
    <row r="789" spans="1:5" ht="15.75" customHeight="1" x14ac:dyDescent="0.25">
      <c r="A789" s="15">
        <v>91487</v>
      </c>
      <c r="B789" t="s">
        <v>2249</v>
      </c>
      <c r="C789" t="s">
        <v>2920</v>
      </c>
      <c r="D789" t="s">
        <v>2921</v>
      </c>
      <c r="E789" s="18">
        <v>239</v>
      </c>
    </row>
    <row r="790" spans="1:5" ht="15.75" customHeight="1" x14ac:dyDescent="0.25">
      <c r="A790" s="15">
        <v>91489</v>
      </c>
      <c r="B790" t="s">
        <v>2249</v>
      </c>
      <c r="C790" t="s">
        <v>2922</v>
      </c>
      <c r="D790" t="s">
        <v>2923</v>
      </c>
      <c r="E790" s="18">
        <v>574</v>
      </c>
    </row>
    <row r="791" spans="1:5" ht="15.75" customHeight="1" x14ac:dyDescent="0.25">
      <c r="A791" s="15">
        <v>91491</v>
      </c>
      <c r="B791" t="s">
        <v>2249</v>
      </c>
      <c r="C791" t="s">
        <v>2924</v>
      </c>
      <c r="D791" t="s">
        <v>2923</v>
      </c>
      <c r="E791" s="18">
        <v>261</v>
      </c>
    </row>
    <row r="792" spans="1:5" ht="15.75" customHeight="1" x14ac:dyDescent="0.25">
      <c r="A792" s="15">
        <v>91493</v>
      </c>
      <c r="B792" t="s">
        <v>2249</v>
      </c>
      <c r="C792" t="s">
        <v>2925</v>
      </c>
      <c r="D792" t="s">
        <v>2926</v>
      </c>
      <c r="E792" s="18">
        <v>401</v>
      </c>
    </row>
    <row r="793" spans="1:5" ht="15.75" customHeight="1" x14ac:dyDescent="0.25">
      <c r="A793" s="15">
        <v>91495</v>
      </c>
      <c r="B793" t="s">
        <v>2249</v>
      </c>
      <c r="C793" t="s">
        <v>2927</v>
      </c>
      <c r="D793" t="s">
        <v>2928</v>
      </c>
      <c r="E793" s="18">
        <v>601</v>
      </c>
    </row>
    <row r="794" spans="1:5" ht="15.75" customHeight="1" x14ac:dyDescent="0.25">
      <c r="A794" s="15">
        <v>91497</v>
      </c>
      <c r="B794" t="s">
        <v>2249</v>
      </c>
      <c r="C794" t="s">
        <v>2929</v>
      </c>
      <c r="D794" t="s">
        <v>2930</v>
      </c>
      <c r="E794" s="18">
        <v>511</v>
      </c>
    </row>
    <row r="795" spans="1:5" ht="15.75" customHeight="1" x14ac:dyDescent="0.25">
      <c r="A795" s="15">
        <v>91499</v>
      </c>
      <c r="B795" t="s">
        <v>2249</v>
      </c>
      <c r="C795" t="s">
        <v>2931</v>
      </c>
      <c r="D795" t="s">
        <v>2932</v>
      </c>
      <c r="E795" s="18">
        <v>956</v>
      </c>
    </row>
    <row r="796" spans="1:5" ht="15.75" customHeight="1" x14ac:dyDescent="0.25">
      <c r="A796" s="15">
        <v>91501</v>
      </c>
      <c r="B796" t="s">
        <v>2249</v>
      </c>
      <c r="C796" t="s">
        <v>2933</v>
      </c>
      <c r="D796" t="s">
        <v>2934</v>
      </c>
      <c r="E796" s="18">
        <v>111</v>
      </c>
    </row>
    <row r="797" spans="1:5" ht="15.75" customHeight="1" x14ac:dyDescent="0.25">
      <c r="A797" s="15">
        <v>91503</v>
      </c>
      <c r="B797" t="s">
        <v>2249</v>
      </c>
      <c r="C797" t="s">
        <v>2935</v>
      </c>
      <c r="D797" t="s">
        <v>2936</v>
      </c>
      <c r="E797" s="18">
        <v>111</v>
      </c>
    </row>
    <row r="798" spans="1:5" ht="15.75" customHeight="1" x14ac:dyDescent="0.25">
      <c r="A798" s="15">
        <v>91551</v>
      </c>
      <c r="B798" t="s">
        <v>2249</v>
      </c>
      <c r="C798" t="s">
        <v>2937</v>
      </c>
      <c r="D798" t="s">
        <v>2938</v>
      </c>
      <c r="E798" s="18">
        <v>943</v>
      </c>
    </row>
    <row r="799" spans="1:5" ht="15.75" customHeight="1" x14ac:dyDescent="0.25">
      <c r="A799" s="15">
        <v>91553</v>
      </c>
      <c r="B799" t="s">
        <v>2249</v>
      </c>
      <c r="C799" t="s">
        <v>2939</v>
      </c>
      <c r="D799" t="s">
        <v>2940</v>
      </c>
      <c r="E799" s="18">
        <v>539</v>
      </c>
    </row>
    <row r="800" spans="1:5" ht="15.75" customHeight="1" x14ac:dyDescent="0.25">
      <c r="A800" s="15">
        <v>91555</v>
      </c>
      <c r="B800" t="s">
        <v>2249</v>
      </c>
      <c r="C800" t="s">
        <v>2941</v>
      </c>
      <c r="D800" t="s">
        <v>2942</v>
      </c>
      <c r="E800" s="18">
        <v>1245</v>
      </c>
    </row>
    <row r="801" spans="1:5" ht="15.75" customHeight="1" x14ac:dyDescent="0.25">
      <c r="A801" s="15">
        <v>91557</v>
      </c>
      <c r="B801" t="s">
        <v>2249</v>
      </c>
      <c r="C801" t="s">
        <v>2943</v>
      </c>
      <c r="D801" t="s">
        <v>2944</v>
      </c>
      <c r="E801" s="18">
        <v>331</v>
      </c>
    </row>
    <row r="802" spans="1:5" ht="15.75" customHeight="1" x14ac:dyDescent="0.25">
      <c r="A802" s="15">
        <v>91559</v>
      </c>
      <c r="B802" t="s">
        <v>2249</v>
      </c>
      <c r="C802" t="s">
        <v>2945</v>
      </c>
      <c r="D802" t="s">
        <v>2944</v>
      </c>
      <c r="E802" s="18">
        <v>2427</v>
      </c>
    </row>
    <row r="803" spans="1:5" ht="15.75" customHeight="1" x14ac:dyDescent="0.25">
      <c r="A803" s="15">
        <v>91561</v>
      </c>
      <c r="B803" t="s">
        <v>2249</v>
      </c>
      <c r="C803" t="s">
        <v>2946</v>
      </c>
      <c r="D803" t="s">
        <v>2947</v>
      </c>
      <c r="E803" s="18">
        <v>912</v>
      </c>
    </row>
    <row r="804" spans="1:5" ht="15.75" customHeight="1" x14ac:dyDescent="0.25">
      <c r="A804" s="15">
        <v>91563</v>
      </c>
      <c r="B804" t="s">
        <v>2249</v>
      </c>
      <c r="C804" t="s">
        <v>2948</v>
      </c>
      <c r="D804" t="s">
        <v>2949</v>
      </c>
      <c r="E804" s="18">
        <v>1450</v>
      </c>
    </row>
    <row r="805" spans="1:5" ht="15.75" customHeight="1" x14ac:dyDescent="0.25">
      <c r="A805" s="15">
        <v>91565</v>
      </c>
      <c r="B805" t="s">
        <v>2249</v>
      </c>
      <c r="C805" t="s">
        <v>2950</v>
      </c>
      <c r="D805" t="s">
        <v>2951</v>
      </c>
      <c r="E805" s="18">
        <v>295</v>
      </c>
    </row>
    <row r="806" spans="1:5" ht="15.75" customHeight="1" x14ac:dyDescent="0.25">
      <c r="A806" s="15">
        <v>91567</v>
      </c>
      <c r="B806" t="s">
        <v>2249</v>
      </c>
      <c r="C806" t="s">
        <v>2952</v>
      </c>
      <c r="D806" t="s">
        <v>2953</v>
      </c>
      <c r="E806" s="18">
        <v>312</v>
      </c>
    </row>
    <row r="807" spans="1:5" ht="15.75" customHeight="1" x14ac:dyDescent="0.25">
      <c r="A807" s="15">
        <v>91569</v>
      </c>
      <c r="B807" t="s">
        <v>2249</v>
      </c>
      <c r="C807" t="s">
        <v>2954</v>
      </c>
      <c r="D807" t="s">
        <v>2955</v>
      </c>
      <c r="E807" s="18">
        <v>475</v>
      </c>
    </row>
    <row r="808" spans="1:5" ht="15.75" customHeight="1" x14ac:dyDescent="0.25">
      <c r="A808" s="15">
        <v>91571</v>
      </c>
      <c r="B808" t="s">
        <v>2249</v>
      </c>
      <c r="C808" t="s">
        <v>2956</v>
      </c>
      <c r="D808" t="s">
        <v>2957</v>
      </c>
      <c r="E808" s="18">
        <v>865</v>
      </c>
    </row>
    <row r="809" spans="1:5" ht="15.75" customHeight="1" x14ac:dyDescent="0.25">
      <c r="A809" s="15">
        <v>91573</v>
      </c>
      <c r="B809" t="s">
        <v>2249</v>
      </c>
      <c r="C809" t="s">
        <v>2958</v>
      </c>
      <c r="D809" t="s">
        <v>2959</v>
      </c>
      <c r="E809" s="18">
        <v>738</v>
      </c>
    </row>
    <row r="810" spans="1:5" ht="15.75" customHeight="1" x14ac:dyDescent="0.25">
      <c r="A810" s="15">
        <v>91575</v>
      </c>
      <c r="B810" t="s">
        <v>2249</v>
      </c>
      <c r="C810" t="s">
        <v>2960</v>
      </c>
      <c r="D810" t="s">
        <v>2961</v>
      </c>
      <c r="E810" s="18">
        <v>694</v>
      </c>
    </row>
    <row r="811" spans="1:5" ht="15.75" customHeight="1" x14ac:dyDescent="0.25">
      <c r="A811" s="15">
        <v>91577</v>
      </c>
      <c r="B811" t="s">
        <v>2249</v>
      </c>
      <c r="C811" t="s">
        <v>2962</v>
      </c>
      <c r="E811" s="18">
        <v>388</v>
      </c>
    </row>
    <row r="812" spans="1:5" ht="15.75" customHeight="1" x14ac:dyDescent="0.25">
      <c r="A812" s="15">
        <v>91579</v>
      </c>
      <c r="B812" t="s">
        <v>2249</v>
      </c>
      <c r="C812" t="s">
        <v>2963</v>
      </c>
      <c r="D812" t="s">
        <v>2964</v>
      </c>
      <c r="E812" s="18">
        <v>7674</v>
      </c>
    </row>
    <row r="813" spans="1:5" ht="15.75" customHeight="1" x14ac:dyDescent="0.25">
      <c r="A813" s="15">
        <v>91581</v>
      </c>
      <c r="B813" t="s">
        <v>2249</v>
      </c>
      <c r="C813" t="s">
        <v>2965</v>
      </c>
      <c r="D813" t="s">
        <v>2966</v>
      </c>
      <c r="E813" s="18">
        <v>15697</v>
      </c>
    </row>
    <row r="814" spans="1:5" ht="15.75" customHeight="1" x14ac:dyDescent="0.25">
      <c r="A814" s="15">
        <v>91583</v>
      </c>
      <c r="B814" t="s">
        <v>2249</v>
      </c>
      <c r="C814" t="s">
        <v>2967</v>
      </c>
      <c r="D814" t="s">
        <v>2968</v>
      </c>
      <c r="E814" s="18">
        <v>2360</v>
      </c>
    </row>
    <row r="815" spans="1:5" ht="15.75" customHeight="1" x14ac:dyDescent="0.25">
      <c r="A815" s="15">
        <v>91584</v>
      </c>
      <c r="B815" t="s">
        <v>2249</v>
      </c>
      <c r="C815" t="s">
        <v>2969</v>
      </c>
      <c r="D815" t="s">
        <v>2970</v>
      </c>
      <c r="E815" s="18">
        <v>6170</v>
      </c>
    </row>
    <row r="816" spans="1:5" ht="15.75" customHeight="1" x14ac:dyDescent="0.25">
      <c r="A816" s="15">
        <v>92111</v>
      </c>
      <c r="B816" t="s">
        <v>2971</v>
      </c>
      <c r="C816" t="s">
        <v>2972</v>
      </c>
      <c r="D816" t="s">
        <v>2973</v>
      </c>
      <c r="E816" s="18">
        <v>137</v>
      </c>
    </row>
    <row r="817" spans="1:5" ht="15.75" customHeight="1" x14ac:dyDescent="0.25">
      <c r="A817" s="15">
        <v>92113</v>
      </c>
      <c r="B817" t="s">
        <v>2971</v>
      </c>
      <c r="C817" t="s">
        <v>2974</v>
      </c>
      <c r="D817" t="s">
        <v>2975</v>
      </c>
      <c r="E817" s="18">
        <v>840</v>
      </c>
    </row>
    <row r="818" spans="1:5" ht="15.75" customHeight="1" x14ac:dyDescent="0.25">
      <c r="A818" s="15">
        <v>92115</v>
      </c>
      <c r="B818" t="s">
        <v>2971</v>
      </c>
      <c r="C818" t="s">
        <v>2976</v>
      </c>
      <c r="D818" t="s">
        <v>2977</v>
      </c>
      <c r="E818" s="18">
        <v>1578</v>
      </c>
    </row>
    <row r="819" spans="1:5" ht="15.75" customHeight="1" x14ac:dyDescent="0.25">
      <c r="A819" s="15">
        <v>92117</v>
      </c>
      <c r="B819" t="s">
        <v>2971</v>
      </c>
      <c r="C819" t="s">
        <v>2978</v>
      </c>
      <c r="D819" t="s">
        <v>2979</v>
      </c>
      <c r="E819" s="18">
        <v>613</v>
      </c>
    </row>
    <row r="820" spans="1:5" ht="15.75" customHeight="1" x14ac:dyDescent="0.25">
      <c r="A820" s="15">
        <v>92119</v>
      </c>
      <c r="B820" t="s">
        <v>2971</v>
      </c>
      <c r="C820" t="s">
        <v>2980</v>
      </c>
      <c r="D820" t="s">
        <v>2981</v>
      </c>
      <c r="E820" s="18">
        <v>241</v>
      </c>
    </row>
    <row r="821" spans="1:5" ht="15.75" customHeight="1" x14ac:dyDescent="0.25">
      <c r="A821" s="15">
        <v>92121</v>
      </c>
      <c r="B821" t="s">
        <v>2971</v>
      </c>
      <c r="C821" t="s">
        <v>2982</v>
      </c>
      <c r="D821" t="s">
        <v>2983</v>
      </c>
      <c r="E821" s="18">
        <v>1263</v>
      </c>
    </row>
    <row r="822" spans="1:5" ht="15.75" customHeight="1" x14ac:dyDescent="0.25">
      <c r="A822" s="15">
        <v>92123</v>
      </c>
      <c r="B822" t="s">
        <v>2971</v>
      </c>
      <c r="C822" t="s">
        <v>2984</v>
      </c>
      <c r="D822" t="s">
        <v>2985</v>
      </c>
      <c r="E822" s="18">
        <v>1441</v>
      </c>
    </row>
    <row r="823" spans="1:5" ht="15.75" customHeight="1" x14ac:dyDescent="0.25">
      <c r="A823" s="15">
        <v>92125</v>
      </c>
      <c r="B823" t="s">
        <v>2971</v>
      </c>
      <c r="C823" t="s">
        <v>2986</v>
      </c>
      <c r="D823" t="s">
        <v>2987</v>
      </c>
      <c r="E823" s="18">
        <v>2442</v>
      </c>
    </row>
    <row r="824" spans="1:5" ht="15.75" customHeight="1" x14ac:dyDescent="0.25">
      <c r="A824" s="15">
        <v>92127</v>
      </c>
      <c r="B824" t="s">
        <v>2971</v>
      </c>
      <c r="C824" t="s">
        <v>2988</v>
      </c>
      <c r="D824" t="s">
        <v>2989</v>
      </c>
      <c r="E824" s="18">
        <v>2343</v>
      </c>
    </row>
    <row r="825" spans="1:5" ht="15.75" customHeight="1" x14ac:dyDescent="0.25">
      <c r="A825" s="15">
        <v>92129</v>
      </c>
      <c r="B825" t="s">
        <v>2971</v>
      </c>
      <c r="C825" t="s">
        <v>2990</v>
      </c>
      <c r="D825" t="s">
        <v>2991</v>
      </c>
      <c r="E825" s="18">
        <v>709</v>
      </c>
    </row>
    <row r="826" spans="1:5" ht="15.75" customHeight="1" x14ac:dyDescent="0.25">
      <c r="A826" s="15">
        <v>92131</v>
      </c>
      <c r="B826" t="s">
        <v>2971</v>
      </c>
      <c r="C826" t="s">
        <v>2992</v>
      </c>
      <c r="D826" t="s">
        <v>2993</v>
      </c>
      <c r="E826" s="18">
        <v>1078</v>
      </c>
    </row>
    <row r="827" spans="1:5" ht="15.75" customHeight="1" x14ac:dyDescent="0.25">
      <c r="A827" s="15">
        <v>92133</v>
      </c>
      <c r="B827" t="s">
        <v>2971</v>
      </c>
      <c r="C827" t="s">
        <v>2994</v>
      </c>
      <c r="D827" t="s">
        <v>2995</v>
      </c>
      <c r="E827" s="18">
        <v>561</v>
      </c>
    </row>
    <row r="828" spans="1:5" ht="15.75" customHeight="1" x14ac:dyDescent="0.25">
      <c r="A828" s="15">
        <v>92135</v>
      </c>
      <c r="B828" t="s">
        <v>2971</v>
      </c>
      <c r="C828" t="s">
        <v>2996</v>
      </c>
      <c r="D828" t="s">
        <v>2997</v>
      </c>
      <c r="E828" s="18">
        <v>429</v>
      </c>
    </row>
    <row r="829" spans="1:5" ht="15.75" customHeight="1" x14ac:dyDescent="0.25">
      <c r="A829" s="15">
        <v>92137</v>
      </c>
      <c r="B829" t="s">
        <v>2971</v>
      </c>
      <c r="C829" t="s">
        <v>2998</v>
      </c>
      <c r="D829" t="s">
        <v>2999</v>
      </c>
      <c r="E829" s="18">
        <v>3828</v>
      </c>
    </row>
    <row r="830" spans="1:5" ht="15.75" customHeight="1" x14ac:dyDescent="0.25">
      <c r="A830" s="15">
        <v>92139</v>
      </c>
      <c r="B830" t="s">
        <v>2971</v>
      </c>
      <c r="C830" t="s">
        <v>3000</v>
      </c>
      <c r="D830" t="s">
        <v>3001</v>
      </c>
      <c r="E830" s="18">
        <v>338</v>
      </c>
    </row>
    <row r="831" spans="1:5" ht="15.75" customHeight="1" x14ac:dyDescent="0.25">
      <c r="A831" s="15">
        <v>92141</v>
      </c>
      <c r="B831" t="s">
        <v>2971</v>
      </c>
      <c r="C831" t="s">
        <v>3002</v>
      </c>
      <c r="D831" t="s">
        <v>3003</v>
      </c>
      <c r="E831" s="18">
        <v>445</v>
      </c>
    </row>
    <row r="832" spans="1:5" ht="15.75" customHeight="1" x14ac:dyDescent="0.25">
      <c r="A832" s="15">
        <v>92143</v>
      </c>
      <c r="B832" t="s">
        <v>2971</v>
      </c>
      <c r="C832" t="s">
        <v>3004</v>
      </c>
      <c r="D832" t="s">
        <v>3005</v>
      </c>
      <c r="E832" s="18">
        <v>1650</v>
      </c>
    </row>
    <row r="833" spans="1:5" ht="15.75" customHeight="1" x14ac:dyDescent="0.25">
      <c r="A833" s="15">
        <v>92145</v>
      </c>
      <c r="B833" t="s">
        <v>2971</v>
      </c>
      <c r="C833" t="s">
        <v>3006</v>
      </c>
      <c r="D833" t="s">
        <v>3007</v>
      </c>
      <c r="E833" s="18">
        <v>958</v>
      </c>
    </row>
    <row r="834" spans="1:5" ht="15.75" customHeight="1" x14ac:dyDescent="0.25">
      <c r="A834" s="15">
        <v>92147</v>
      </c>
      <c r="B834" t="s">
        <v>2971</v>
      </c>
      <c r="C834" t="s">
        <v>3008</v>
      </c>
      <c r="D834" t="s">
        <v>3009</v>
      </c>
      <c r="E834" s="18">
        <v>854</v>
      </c>
    </row>
    <row r="835" spans="1:5" ht="15.75" customHeight="1" x14ac:dyDescent="0.25">
      <c r="A835" s="15">
        <v>92149</v>
      </c>
      <c r="B835" t="s">
        <v>2971</v>
      </c>
      <c r="C835" t="s">
        <v>3010</v>
      </c>
      <c r="D835" t="s">
        <v>3011</v>
      </c>
      <c r="E835" s="18">
        <v>2213</v>
      </c>
    </row>
    <row r="836" spans="1:5" ht="15.75" customHeight="1" x14ac:dyDescent="0.25">
      <c r="A836" s="15">
        <v>92153</v>
      </c>
      <c r="B836" t="s">
        <v>2971</v>
      </c>
      <c r="C836" t="s">
        <v>3012</v>
      </c>
      <c r="D836" t="s">
        <v>3013</v>
      </c>
      <c r="E836" s="18">
        <v>1667</v>
      </c>
    </row>
    <row r="837" spans="1:5" ht="15.75" customHeight="1" x14ac:dyDescent="0.25">
      <c r="A837" s="15">
        <v>92155</v>
      </c>
      <c r="B837" t="s">
        <v>2971</v>
      </c>
      <c r="C837" t="s">
        <v>3014</v>
      </c>
      <c r="D837" t="s">
        <v>3015</v>
      </c>
      <c r="E837" s="18">
        <v>1246</v>
      </c>
    </row>
    <row r="838" spans="1:5" ht="15.75" customHeight="1" x14ac:dyDescent="0.25">
      <c r="A838" s="15">
        <v>92157</v>
      </c>
      <c r="B838" t="s">
        <v>2971</v>
      </c>
      <c r="C838" t="s">
        <v>3016</v>
      </c>
      <c r="D838" t="s">
        <v>3017</v>
      </c>
      <c r="E838" s="18">
        <v>1656</v>
      </c>
    </row>
    <row r="839" spans="1:5" ht="15.75" customHeight="1" x14ac:dyDescent="0.25">
      <c r="A839" s="15">
        <v>92159</v>
      </c>
      <c r="B839" t="s">
        <v>2971</v>
      </c>
      <c r="C839" t="s">
        <v>3018</v>
      </c>
      <c r="D839" t="s">
        <v>3019</v>
      </c>
      <c r="E839" s="18">
        <v>108</v>
      </c>
    </row>
    <row r="840" spans="1:5" ht="15.75" customHeight="1" x14ac:dyDescent="0.25">
      <c r="A840" s="15">
        <v>92161</v>
      </c>
      <c r="B840" t="s">
        <v>2971</v>
      </c>
      <c r="C840" t="s">
        <v>3020</v>
      </c>
      <c r="D840" t="s">
        <v>3021</v>
      </c>
      <c r="E840" s="18">
        <v>1382</v>
      </c>
    </row>
    <row r="841" spans="1:5" ht="15.75" customHeight="1" x14ac:dyDescent="0.25">
      <c r="A841" s="15">
        <v>92163</v>
      </c>
      <c r="B841" t="s">
        <v>2971</v>
      </c>
      <c r="C841" t="s">
        <v>3022</v>
      </c>
      <c r="D841" t="s">
        <v>3023</v>
      </c>
      <c r="E841" s="18">
        <v>1804</v>
      </c>
    </row>
    <row r="842" spans="1:5" ht="15.75" customHeight="1" x14ac:dyDescent="0.25">
      <c r="A842" s="15">
        <v>92165</v>
      </c>
      <c r="B842" t="s">
        <v>2971</v>
      </c>
      <c r="C842" t="s">
        <v>3024</v>
      </c>
      <c r="D842" t="s">
        <v>3025</v>
      </c>
      <c r="E842" s="18">
        <v>1918</v>
      </c>
    </row>
    <row r="843" spans="1:5" ht="15.75" customHeight="1" x14ac:dyDescent="0.25">
      <c r="A843" s="15">
        <v>92167</v>
      </c>
      <c r="B843" t="s">
        <v>2971</v>
      </c>
      <c r="C843" t="s">
        <v>3026</v>
      </c>
      <c r="D843" t="s">
        <v>3027</v>
      </c>
      <c r="E843" s="18">
        <v>613</v>
      </c>
    </row>
    <row r="844" spans="1:5" ht="15.75" customHeight="1" x14ac:dyDescent="0.25">
      <c r="A844" s="15">
        <v>92169</v>
      </c>
      <c r="B844" t="s">
        <v>2971</v>
      </c>
      <c r="C844" t="s">
        <v>3028</v>
      </c>
      <c r="D844" t="s">
        <v>3029</v>
      </c>
      <c r="E844" s="18">
        <v>895</v>
      </c>
    </row>
    <row r="845" spans="1:5" ht="15.75" customHeight="1" x14ac:dyDescent="0.25">
      <c r="A845" s="15">
        <v>92171</v>
      </c>
      <c r="B845" t="s">
        <v>2971</v>
      </c>
      <c r="C845" t="s">
        <v>3030</v>
      </c>
      <c r="D845" t="s">
        <v>3031</v>
      </c>
      <c r="E845" s="18">
        <v>233</v>
      </c>
    </row>
    <row r="846" spans="1:5" ht="15.75" customHeight="1" x14ac:dyDescent="0.25">
      <c r="A846" s="15">
        <v>92173</v>
      </c>
      <c r="B846" t="s">
        <v>2971</v>
      </c>
      <c r="C846" t="s">
        <v>3032</v>
      </c>
      <c r="D846" t="s">
        <v>3033</v>
      </c>
      <c r="E846" s="18">
        <v>129</v>
      </c>
    </row>
    <row r="847" spans="1:5" ht="15.75" customHeight="1" x14ac:dyDescent="0.25">
      <c r="A847" s="15">
        <v>92175</v>
      </c>
      <c r="B847" t="s">
        <v>2971</v>
      </c>
      <c r="C847" t="s">
        <v>3034</v>
      </c>
      <c r="D847" t="s">
        <v>3035</v>
      </c>
      <c r="E847" s="18">
        <v>175</v>
      </c>
    </row>
    <row r="848" spans="1:5" ht="15.75" customHeight="1" x14ac:dyDescent="0.25">
      <c r="A848" s="15">
        <v>92177</v>
      </c>
      <c r="B848" t="s">
        <v>2971</v>
      </c>
      <c r="C848" t="s">
        <v>3036</v>
      </c>
      <c r="D848" t="s">
        <v>3037</v>
      </c>
      <c r="E848" s="18">
        <v>1624</v>
      </c>
    </row>
    <row r="849" spans="1:5" ht="15.75" customHeight="1" x14ac:dyDescent="0.25">
      <c r="A849" s="15">
        <v>92178</v>
      </c>
      <c r="B849" t="s">
        <v>2971</v>
      </c>
      <c r="C849" t="s">
        <v>3038</v>
      </c>
      <c r="D849" t="s">
        <v>3039</v>
      </c>
      <c r="E849" s="18">
        <v>2205</v>
      </c>
    </row>
    <row r="850" spans="1:5" ht="15.75" customHeight="1" x14ac:dyDescent="0.25">
      <c r="A850" s="15">
        <v>92180</v>
      </c>
      <c r="B850" t="s">
        <v>2971</v>
      </c>
      <c r="C850" t="s">
        <v>3040</v>
      </c>
      <c r="D850" t="s">
        <v>3041</v>
      </c>
      <c r="E850" s="18">
        <v>430</v>
      </c>
    </row>
    <row r="851" spans="1:5" ht="15.75" customHeight="1" x14ac:dyDescent="0.25">
      <c r="A851" s="15">
        <v>92181</v>
      </c>
      <c r="B851" t="s">
        <v>2971</v>
      </c>
      <c r="C851" t="s">
        <v>3042</v>
      </c>
      <c r="D851" t="s">
        <v>3043</v>
      </c>
      <c r="E851" s="18">
        <v>841</v>
      </c>
    </row>
    <row r="852" spans="1:5" ht="15.75" customHeight="1" x14ac:dyDescent="0.25">
      <c r="A852" s="15">
        <v>92183</v>
      </c>
      <c r="B852" t="s">
        <v>2971</v>
      </c>
      <c r="C852" t="s">
        <v>3044</v>
      </c>
      <c r="D852" t="s">
        <v>3045</v>
      </c>
      <c r="E852" s="18">
        <v>69</v>
      </c>
    </row>
    <row r="853" spans="1:5" ht="15.75" customHeight="1" x14ac:dyDescent="0.25">
      <c r="A853" s="15">
        <v>92185</v>
      </c>
      <c r="B853" t="s">
        <v>2971</v>
      </c>
      <c r="C853" t="s">
        <v>3046</v>
      </c>
      <c r="D853" t="s">
        <v>3047</v>
      </c>
      <c r="E853" s="18">
        <v>409</v>
      </c>
    </row>
    <row r="854" spans="1:5" ht="15.75" customHeight="1" x14ac:dyDescent="0.25">
      <c r="A854" s="15">
        <v>92187</v>
      </c>
      <c r="B854" t="s">
        <v>2971</v>
      </c>
      <c r="C854" t="s">
        <v>3048</v>
      </c>
      <c r="D854" t="s">
        <v>3049</v>
      </c>
      <c r="E854" s="18">
        <v>1526</v>
      </c>
    </row>
    <row r="855" spans="1:5" ht="15.75" customHeight="1" x14ac:dyDescent="0.25">
      <c r="A855" s="15">
        <v>92189</v>
      </c>
      <c r="B855" t="s">
        <v>2971</v>
      </c>
      <c r="C855" t="s">
        <v>3050</v>
      </c>
      <c r="D855" t="s">
        <v>3051</v>
      </c>
      <c r="E855" s="18">
        <v>1269</v>
      </c>
    </row>
    <row r="856" spans="1:5" ht="15.75" customHeight="1" x14ac:dyDescent="0.25">
      <c r="A856" s="15">
        <v>92191</v>
      </c>
      <c r="B856" t="s">
        <v>2971</v>
      </c>
      <c r="C856" t="s">
        <v>3052</v>
      </c>
      <c r="D856" t="s">
        <v>3053</v>
      </c>
      <c r="E856" s="18">
        <v>3259</v>
      </c>
    </row>
    <row r="857" spans="1:5" ht="15.75" customHeight="1" x14ac:dyDescent="0.25">
      <c r="A857" s="15">
        <v>93111</v>
      </c>
      <c r="B857" t="s">
        <v>3054</v>
      </c>
      <c r="C857" t="s">
        <v>3055</v>
      </c>
      <c r="D857" t="s">
        <v>3056</v>
      </c>
      <c r="E857" s="18">
        <v>265</v>
      </c>
    </row>
    <row r="858" spans="1:5" ht="15.75" customHeight="1" x14ac:dyDescent="0.25">
      <c r="A858" s="15">
        <v>93113</v>
      </c>
      <c r="B858" t="s">
        <v>3054</v>
      </c>
      <c r="C858" t="s">
        <v>3057</v>
      </c>
      <c r="D858" t="s">
        <v>3058</v>
      </c>
      <c r="E858" s="18">
        <v>221</v>
      </c>
    </row>
    <row r="859" spans="1:5" ht="15.75" customHeight="1" x14ac:dyDescent="0.25">
      <c r="A859" s="15">
        <v>93115</v>
      </c>
      <c r="B859" t="s">
        <v>3054</v>
      </c>
      <c r="C859" t="s">
        <v>3059</v>
      </c>
      <c r="D859" t="s">
        <v>3060</v>
      </c>
      <c r="E859" s="18">
        <v>252</v>
      </c>
    </row>
    <row r="860" spans="1:5" ht="15.75" customHeight="1" x14ac:dyDescent="0.25">
      <c r="A860" s="15">
        <v>93117</v>
      </c>
      <c r="B860" t="s">
        <v>3054</v>
      </c>
      <c r="C860" t="s">
        <v>3061</v>
      </c>
      <c r="D860" t="s">
        <v>3062</v>
      </c>
      <c r="E860" s="18">
        <v>415</v>
      </c>
    </row>
    <row r="861" spans="1:5" ht="15.75" customHeight="1" x14ac:dyDescent="0.25">
      <c r="A861" s="15">
        <v>93119</v>
      </c>
      <c r="B861" t="s">
        <v>3054</v>
      </c>
      <c r="C861" t="s">
        <v>3063</v>
      </c>
      <c r="D861" t="s">
        <v>3064</v>
      </c>
      <c r="E861" s="18">
        <v>1313</v>
      </c>
    </row>
    <row r="862" spans="1:5" ht="15.75" customHeight="1" x14ac:dyDescent="0.25">
      <c r="A862" s="15">
        <v>93121</v>
      </c>
      <c r="B862" t="s">
        <v>3054</v>
      </c>
      <c r="C862" t="s">
        <v>3065</v>
      </c>
      <c r="D862" t="s">
        <v>3066</v>
      </c>
      <c r="E862" s="18">
        <v>118</v>
      </c>
    </row>
    <row r="863" spans="1:5" ht="15.75" customHeight="1" x14ac:dyDescent="0.25">
      <c r="A863" s="15">
        <v>93123</v>
      </c>
      <c r="B863" t="s">
        <v>3054</v>
      </c>
      <c r="C863" t="s">
        <v>3067</v>
      </c>
      <c r="D863" t="s">
        <v>3068</v>
      </c>
      <c r="E863" s="18">
        <v>509</v>
      </c>
    </row>
    <row r="864" spans="1:5" ht="15.75" customHeight="1" x14ac:dyDescent="0.25">
      <c r="A864" s="15">
        <v>93124</v>
      </c>
      <c r="B864" t="s">
        <v>3054</v>
      </c>
      <c r="C864" t="s">
        <v>3069</v>
      </c>
      <c r="D864" t="s">
        <v>3070</v>
      </c>
      <c r="E864" s="18">
        <v>166</v>
      </c>
    </row>
    <row r="865" spans="1:5" ht="15.75" customHeight="1" x14ac:dyDescent="0.25">
      <c r="A865" s="15">
        <v>93125</v>
      </c>
      <c r="B865" t="s">
        <v>3054</v>
      </c>
      <c r="C865" t="s">
        <v>3071</v>
      </c>
      <c r="D865" t="s">
        <v>3072</v>
      </c>
      <c r="E865" s="18">
        <v>172</v>
      </c>
    </row>
    <row r="866" spans="1:5" ht="15.75" customHeight="1" x14ac:dyDescent="0.25">
      <c r="A866" s="15">
        <v>93127</v>
      </c>
      <c r="B866" t="s">
        <v>3054</v>
      </c>
      <c r="C866" t="s">
        <v>3073</v>
      </c>
      <c r="D866" t="s">
        <v>3074</v>
      </c>
      <c r="E866" s="18">
        <v>196</v>
      </c>
    </row>
    <row r="867" spans="1:5" ht="15.75" customHeight="1" x14ac:dyDescent="0.25">
      <c r="A867" s="15">
        <v>93129</v>
      </c>
      <c r="B867" t="s">
        <v>3054</v>
      </c>
      <c r="C867" t="s">
        <v>3075</v>
      </c>
      <c r="D867" t="s">
        <v>3076</v>
      </c>
      <c r="E867" s="18">
        <v>163</v>
      </c>
    </row>
    <row r="868" spans="1:5" ht="15.75" customHeight="1" x14ac:dyDescent="0.25">
      <c r="A868" s="15">
        <v>93131</v>
      </c>
      <c r="B868" t="s">
        <v>3054</v>
      </c>
      <c r="C868" t="s">
        <v>3077</v>
      </c>
      <c r="D868" t="s">
        <v>3078</v>
      </c>
      <c r="E868" s="18">
        <v>189</v>
      </c>
    </row>
    <row r="869" spans="1:5" ht="15.75" customHeight="1" x14ac:dyDescent="0.25">
      <c r="A869" s="15">
        <v>93133</v>
      </c>
      <c r="B869" t="s">
        <v>3054</v>
      </c>
      <c r="C869" t="s">
        <v>3079</v>
      </c>
      <c r="D869" t="s">
        <v>3080</v>
      </c>
      <c r="E869" s="18">
        <v>163</v>
      </c>
    </row>
    <row r="870" spans="1:5" ht="15.75" customHeight="1" x14ac:dyDescent="0.25">
      <c r="A870" s="15">
        <v>93135</v>
      </c>
      <c r="B870" t="s">
        <v>3054</v>
      </c>
      <c r="C870" t="s">
        <v>3081</v>
      </c>
      <c r="D870" t="s">
        <v>3082</v>
      </c>
      <c r="E870" s="18">
        <v>295</v>
      </c>
    </row>
    <row r="871" spans="1:5" ht="15.75" customHeight="1" x14ac:dyDescent="0.25">
      <c r="A871" s="15">
        <v>93137</v>
      </c>
      <c r="B871" t="s">
        <v>3054</v>
      </c>
      <c r="C871" t="s">
        <v>3083</v>
      </c>
      <c r="D871" t="s">
        <v>3084</v>
      </c>
      <c r="E871" s="18">
        <v>179</v>
      </c>
    </row>
    <row r="872" spans="1:5" ht="15.75" customHeight="1" x14ac:dyDescent="0.25">
      <c r="A872" s="15">
        <v>93139</v>
      </c>
      <c r="B872" t="s">
        <v>3054</v>
      </c>
      <c r="C872" t="s">
        <v>3085</v>
      </c>
      <c r="D872" t="s">
        <v>3086</v>
      </c>
      <c r="E872" s="18">
        <v>407</v>
      </c>
    </row>
    <row r="873" spans="1:5" ht="15.75" customHeight="1" x14ac:dyDescent="0.25">
      <c r="A873" s="15">
        <v>93141</v>
      </c>
      <c r="B873" t="s">
        <v>3054</v>
      </c>
      <c r="C873" t="s">
        <v>3087</v>
      </c>
      <c r="D873" t="s">
        <v>3088</v>
      </c>
      <c r="E873" s="18">
        <v>364</v>
      </c>
    </row>
    <row r="874" spans="1:5" ht="15.75" customHeight="1" x14ac:dyDescent="0.25">
      <c r="A874" s="15">
        <v>93143</v>
      </c>
      <c r="B874" t="s">
        <v>3054</v>
      </c>
      <c r="C874" t="s">
        <v>3089</v>
      </c>
      <c r="D874" t="s">
        <v>3090</v>
      </c>
      <c r="E874" s="18">
        <v>166</v>
      </c>
    </row>
    <row r="875" spans="1:5" ht="15.75" customHeight="1" x14ac:dyDescent="0.25">
      <c r="A875" s="15">
        <v>93145</v>
      </c>
      <c r="B875" t="s">
        <v>3054</v>
      </c>
      <c r="C875" t="s">
        <v>3091</v>
      </c>
      <c r="D875" t="s">
        <v>3092</v>
      </c>
      <c r="E875" s="18">
        <v>192</v>
      </c>
    </row>
    <row r="876" spans="1:5" ht="15.75" customHeight="1" x14ac:dyDescent="0.25">
      <c r="A876" s="15">
        <v>93147</v>
      </c>
      <c r="B876" t="s">
        <v>3054</v>
      </c>
      <c r="C876" t="s">
        <v>3093</v>
      </c>
      <c r="D876" t="s">
        <v>3094</v>
      </c>
      <c r="E876" s="18">
        <v>492</v>
      </c>
    </row>
    <row r="877" spans="1:5" ht="15.75" customHeight="1" x14ac:dyDescent="0.25">
      <c r="A877" s="15">
        <v>93149</v>
      </c>
      <c r="B877" t="s">
        <v>3054</v>
      </c>
      <c r="C877" t="s">
        <v>3095</v>
      </c>
      <c r="D877" t="s">
        <v>3096</v>
      </c>
      <c r="E877" s="18">
        <v>199</v>
      </c>
    </row>
    <row r="878" spans="1:5" ht="15.75" customHeight="1" x14ac:dyDescent="0.25">
      <c r="A878" s="15">
        <v>93151</v>
      </c>
      <c r="B878" t="s">
        <v>3054</v>
      </c>
      <c r="C878" t="s">
        <v>3097</v>
      </c>
      <c r="D878" t="s">
        <v>3098</v>
      </c>
      <c r="E878" s="18">
        <v>229</v>
      </c>
    </row>
    <row r="879" spans="1:5" ht="15.75" customHeight="1" x14ac:dyDescent="0.25">
      <c r="A879" s="15">
        <v>93153</v>
      </c>
      <c r="B879" t="s">
        <v>3054</v>
      </c>
      <c r="C879" t="s">
        <v>3099</v>
      </c>
      <c r="D879" t="s">
        <v>3100</v>
      </c>
      <c r="E879" s="18">
        <v>268</v>
      </c>
    </row>
    <row r="880" spans="1:5" ht="15.75" customHeight="1" x14ac:dyDescent="0.25">
      <c r="A880" s="15">
        <v>93155</v>
      </c>
      <c r="B880" t="s">
        <v>3054</v>
      </c>
      <c r="C880" s="15" t="s">
        <v>3101</v>
      </c>
      <c r="D880" t="s">
        <v>3102</v>
      </c>
      <c r="E880" s="142">
        <v>197</v>
      </c>
    </row>
    <row r="881" spans="1:5" ht="15.75" customHeight="1" x14ac:dyDescent="0.25">
      <c r="A881" s="15">
        <v>93157</v>
      </c>
      <c r="B881" t="s">
        <v>3054</v>
      </c>
      <c r="C881" t="s">
        <v>3103</v>
      </c>
      <c r="D881" t="s">
        <v>3104</v>
      </c>
      <c r="E881" s="18">
        <v>193</v>
      </c>
    </row>
    <row r="882" spans="1:5" ht="15.75" customHeight="1" x14ac:dyDescent="0.25">
      <c r="A882" s="15">
        <v>93159</v>
      </c>
      <c r="B882" t="s">
        <v>3054</v>
      </c>
      <c r="C882" s="25" t="s">
        <v>3105</v>
      </c>
      <c r="D882" t="s">
        <v>3106</v>
      </c>
      <c r="E882" s="142">
        <v>189</v>
      </c>
    </row>
    <row r="883" spans="1:5" ht="15.75" customHeight="1" x14ac:dyDescent="0.25">
      <c r="A883" s="15">
        <v>93161</v>
      </c>
      <c r="B883" t="s">
        <v>3054</v>
      </c>
      <c r="C883" t="s">
        <v>3107</v>
      </c>
      <c r="D883" t="s">
        <v>3108</v>
      </c>
      <c r="E883" s="18">
        <v>159</v>
      </c>
    </row>
    <row r="884" spans="1:5" ht="15.75" customHeight="1" x14ac:dyDescent="0.25">
      <c r="A884" s="15">
        <v>93163</v>
      </c>
      <c r="B884" t="s">
        <v>3054</v>
      </c>
      <c r="C884" t="s">
        <v>3109</v>
      </c>
      <c r="D884" t="s">
        <v>3110</v>
      </c>
      <c r="E884" s="18">
        <v>400</v>
      </c>
    </row>
    <row r="885" spans="1:5" ht="15.75" customHeight="1" x14ac:dyDescent="0.25">
      <c r="A885" s="15">
        <v>93165</v>
      </c>
      <c r="B885" t="s">
        <v>3054</v>
      </c>
      <c r="C885" t="s">
        <v>3111</v>
      </c>
      <c r="D885" t="s">
        <v>3112</v>
      </c>
      <c r="E885" s="18">
        <v>314</v>
      </c>
    </row>
    <row r="886" spans="1:5" ht="15.75" customHeight="1" x14ac:dyDescent="0.25">
      <c r="A886" s="15">
        <v>93167</v>
      </c>
      <c r="B886" t="s">
        <v>3054</v>
      </c>
      <c r="C886" t="s">
        <v>3113</v>
      </c>
      <c r="D886" t="s">
        <v>3114</v>
      </c>
      <c r="E886" s="18">
        <v>462</v>
      </c>
    </row>
    <row r="887" spans="1:5" ht="15.75" customHeight="1" x14ac:dyDescent="0.25">
      <c r="A887" s="15">
        <v>93169</v>
      </c>
      <c r="B887" t="s">
        <v>3054</v>
      </c>
      <c r="C887" t="s">
        <v>3115</v>
      </c>
      <c r="D887" t="s">
        <v>3116</v>
      </c>
      <c r="E887" s="18">
        <v>530</v>
      </c>
    </row>
    <row r="888" spans="1:5" ht="15.75" customHeight="1" x14ac:dyDescent="0.25">
      <c r="A888" s="15">
        <v>93171</v>
      </c>
      <c r="B888" t="s">
        <v>3054</v>
      </c>
      <c r="C888" t="s">
        <v>3117</v>
      </c>
      <c r="D888" t="s">
        <v>3118</v>
      </c>
      <c r="E888" s="18">
        <v>562</v>
      </c>
    </row>
    <row r="889" spans="1:5" ht="15.75" customHeight="1" x14ac:dyDescent="0.25">
      <c r="A889" s="15">
        <v>93173</v>
      </c>
      <c r="B889" t="s">
        <v>3054</v>
      </c>
      <c r="C889" t="s">
        <v>3119</v>
      </c>
      <c r="D889" t="s">
        <v>3120</v>
      </c>
      <c r="E889" s="18">
        <v>1573</v>
      </c>
    </row>
    <row r="890" spans="1:5" ht="15.75" customHeight="1" x14ac:dyDescent="0.25">
      <c r="A890" s="15">
        <v>93175</v>
      </c>
      <c r="B890" t="s">
        <v>3054</v>
      </c>
      <c r="C890" t="s">
        <v>3121</v>
      </c>
      <c r="D890" t="s">
        <v>3122</v>
      </c>
      <c r="E890" s="18">
        <v>184</v>
      </c>
    </row>
    <row r="891" spans="1:5" ht="15.75" customHeight="1" x14ac:dyDescent="0.25">
      <c r="A891" s="15">
        <v>93177</v>
      </c>
      <c r="B891" t="s">
        <v>3054</v>
      </c>
      <c r="C891" t="s">
        <v>3123</v>
      </c>
      <c r="D891" t="s">
        <v>3124</v>
      </c>
      <c r="E891" s="18">
        <v>172</v>
      </c>
    </row>
    <row r="892" spans="1:5" ht="15.75" customHeight="1" x14ac:dyDescent="0.25">
      <c r="A892" s="15">
        <v>93179</v>
      </c>
      <c r="B892" t="s">
        <v>3054</v>
      </c>
      <c r="C892" t="s">
        <v>3125</v>
      </c>
      <c r="D892" t="s">
        <v>3126</v>
      </c>
      <c r="E892" s="18">
        <v>356</v>
      </c>
    </row>
    <row r="893" spans="1:5" ht="15.75" customHeight="1" x14ac:dyDescent="0.25">
      <c r="A893" s="15">
        <v>93181</v>
      </c>
      <c r="B893" t="s">
        <v>3054</v>
      </c>
      <c r="C893" t="s">
        <v>3127</v>
      </c>
      <c r="D893" t="s">
        <v>3128</v>
      </c>
      <c r="E893" s="18">
        <v>201</v>
      </c>
    </row>
    <row r="894" spans="1:5" ht="15.75" customHeight="1" x14ac:dyDescent="0.25">
      <c r="A894" s="15">
        <v>93183</v>
      </c>
      <c r="B894" t="s">
        <v>3054</v>
      </c>
      <c r="C894" t="s">
        <v>3129</v>
      </c>
      <c r="D894" t="s">
        <v>3130</v>
      </c>
      <c r="E894" s="18">
        <v>265</v>
      </c>
    </row>
    <row r="895" spans="1:5" ht="15.75" customHeight="1" x14ac:dyDescent="0.25">
      <c r="A895" s="15">
        <v>93185</v>
      </c>
      <c r="B895" t="s">
        <v>3054</v>
      </c>
      <c r="C895" t="s">
        <v>3131</v>
      </c>
      <c r="D895" t="s">
        <v>3132</v>
      </c>
      <c r="E895" s="18">
        <v>133</v>
      </c>
    </row>
    <row r="896" spans="1:5" ht="15.75" customHeight="1" x14ac:dyDescent="0.25">
      <c r="A896" s="15">
        <v>93187</v>
      </c>
      <c r="B896" t="s">
        <v>3054</v>
      </c>
      <c r="C896" t="s">
        <v>3133</v>
      </c>
      <c r="D896" t="s">
        <v>3134</v>
      </c>
      <c r="E896" s="18">
        <v>133</v>
      </c>
    </row>
    <row r="897" spans="1:5" ht="15.75" customHeight="1" x14ac:dyDescent="0.25">
      <c r="A897" s="15">
        <v>93189</v>
      </c>
      <c r="B897" t="s">
        <v>3054</v>
      </c>
      <c r="C897" t="s">
        <v>3135</v>
      </c>
      <c r="D897" t="s">
        <v>3136</v>
      </c>
      <c r="E897" s="18">
        <v>183</v>
      </c>
    </row>
    <row r="898" spans="1:5" ht="15.75" customHeight="1" x14ac:dyDescent="0.25">
      <c r="A898" s="15">
        <v>93191</v>
      </c>
      <c r="B898" t="s">
        <v>3054</v>
      </c>
      <c r="C898" t="s">
        <v>3137</v>
      </c>
      <c r="D898" t="s">
        <v>3138</v>
      </c>
      <c r="E898" s="18">
        <v>179</v>
      </c>
    </row>
    <row r="899" spans="1:5" ht="15.75" customHeight="1" x14ac:dyDescent="0.25">
      <c r="A899" s="15">
        <v>93193</v>
      </c>
      <c r="B899" t="s">
        <v>3054</v>
      </c>
      <c r="C899" t="s">
        <v>3139</v>
      </c>
      <c r="D899" t="s">
        <v>3140</v>
      </c>
      <c r="E899" s="18">
        <v>266</v>
      </c>
    </row>
    <row r="900" spans="1:5" ht="15.75" customHeight="1" x14ac:dyDescent="0.25">
      <c r="A900" s="15">
        <v>93195</v>
      </c>
      <c r="B900" t="s">
        <v>3054</v>
      </c>
      <c r="C900" t="s">
        <v>3141</v>
      </c>
      <c r="D900" t="s">
        <v>3142</v>
      </c>
      <c r="E900" s="18">
        <v>176</v>
      </c>
    </row>
    <row r="901" spans="1:5" ht="15.75" customHeight="1" x14ac:dyDescent="0.25">
      <c r="A901" s="15">
        <v>93197</v>
      </c>
      <c r="B901" t="s">
        <v>3054</v>
      </c>
      <c r="C901" t="s">
        <v>3143</v>
      </c>
      <c r="D901" t="s">
        <v>3144</v>
      </c>
      <c r="E901" s="18">
        <v>281</v>
      </c>
    </row>
    <row r="902" spans="1:5" ht="15.75" customHeight="1" x14ac:dyDescent="0.25">
      <c r="A902" s="15">
        <v>93199</v>
      </c>
      <c r="B902" t="s">
        <v>3054</v>
      </c>
      <c r="C902" t="s">
        <v>3145</v>
      </c>
      <c r="D902" t="s">
        <v>3146</v>
      </c>
      <c r="E902" s="18">
        <v>265</v>
      </c>
    </row>
    <row r="903" spans="1:5" ht="15.75" customHeight="1" x14ac:dyDescent="0.25">
      <c r="A903" s="15">
        <v>93211</v>
      </c>
      <c r="B903" t="s">
        <v>3054</v>
      </c>
      <c r="C903" t="s">
        <v>3147</v>
      </c>
      <c r="D903" t="s">
        <v>3148</v>
      </c>
      <c r="E903" s="18">
        <v>238</v>
      </c>
    </row>
    <row r="904" spans="1:5" ht="15.75" customHeight="1" x14ac:dyDescent="0.25">
      <c r="A904" s="15">
        <v>93213</v>
      </c>
      <c r="B904" t="s">
        <v>3054</v>
      </c>
      <c r="C904" t="s">
        <v>3149</v>
      </c>
      <c r="D904" t="s">
        <v>3150</v>
      </c>
      <c r="E904" s="18">
        <v>253</v>
      </c>
    </row>
    <row r="905" spans="1:5" ht="15.75" customHeight="1" x14ac:dyDescent="0.25">
      <c r="A905" s="15">
        <v>93215</v>
      </c>
      <c r="B905" t="s">
        <v>3054</v>
      </c>
      <c r="C905" t="s">
        <v>3151</v>
      </c>
      <c r="D905" t="s">
        <v>3152</v>
      </c>
      <c r="E905" s="18">
        <v>186</v>
      </c>
    </row>
    <row r="906" spans="1:5" ht="15.75" customHeight="1" x14ac:dyDescent="0.25">
      <c r="A906" s="15">
        <v>93217</v>
      </c>
      <c r="B906" t="s">
        <v>3054</v>
      </c>
      <c r="C906" t="s">
        <v>3153</v>
      </c>
      <c r="D906" t="s">
        <v>3154</v>
      </c>
      <c r="E906" s="18">
        <v>414</v>
      </c>
    </row>
    <row r="907" spans="1:5" ht="15.75" customHeight="1" x14ac:dyDescent="0.25">
      <c r="A907" s="15">
        <v>93219</v>
      </c>
      <c r="B907" t="s">
        <v>3054</v>
      </c>
      <c r="C907" t="s">
        <v>3155</v>
      </c>
      <c r="D907" t="s">
        <v>3156</v>
      </c>
      <c r="E907" s="18">
        <v>135</v>
      </c>
    </row>
    <row r="908" spans="1:5" ht="15.75" customHeight="1" x14ac:dyDescent="0.25">
      <c r="A908" s="15">
        <v>93221</v>
      </c>
      <c r="B908" t="s">
        <v>3054</v>
      </c>
      <c r="C908" t="s">
        <v>3157</v>
      </c>
      <c r="D908" t="s">
        <v>3158</v>
      </c>
      <c r="E908" s="18">
        <v>182</v>
      </c>
    </row>
    <row r="909" spans="1:5" ht="15.75" customHeight="1" x14ac:dyDescent="0.25">
      <c r="A909" s="15">
        <v>93223</v>
      </c>
      <c r="B909" t="s">
        <v>3054</v>
      </c>
      <c r="C909" t="s">
        <v>3159</v>
      </c>
      <c r="D909" t="s">
        <v>3160</v>
      </c>
      <c r="E909" s="18">
        <v>528</v>
      </c>
    </row>
    <row r="910" spans="1:5" ht="15.75" customHeight="1" x14ac:dyDescent="0.25">
      <c r="A910" s="15">
        <v>93225</v>
      </c>
      <c r="B910" t="s">
        <v>3054</v>
      </c>
      <c r="C910" t="s">
        <v>3161</v>
      </c>
      <c r="D910" t="s">
        <v>3162</v>
      </c>
      <c r="E910" s="18">
        <v>256</v>
      </c>
    </row>
    <row r="911" spans="1:5" ht="15.75" customHeight="1" x14ac:dyDescent="0.25">
      <c r="A911" s="15">
        <v>93227</v>
      </c>
      <c r="B911" t="s">
        <v>3054</v>
      </c>
      <c r="C911" t="s">
        <v>3163</v>
      </c>
      <c r="D911" t="s">
        <v>3164</v>
      </c>
      <c r="E911" s="18">
        <v>941</v>
      </c>
    </row>
    <row r="912" spans="1:5" ht="15.75" customHeight="1" x14ac:dyDescent="0.25">
      <c r="A912" s="15">
        <v>93229</v>
      </c>
      <c r="B912" t="s">
        <v>3054</v>
      </c>
      <c r="C912" t="s">
        <v>3165</v>
      </c>
      <c r="D912" t="s">
        <v>3166</v>
      </c>
      <c r="E912" s="18">
        <v>528</v>
      </c>
    </row>
    <row r="913" spans="1:5" ht="15.75" customHeight="1" x14ac:dyDescent="0.25">
      <c r="A913" s="15">
        <v>93231</v>
      </c>
      <c r="B913" t="s">
        <v>3054</v>
      </c>
      <c r="C913" t="s">
        <v>3167</v>
      </c>
      <c r="D913" t="s">
        <v>3168</v>
      </c>
      <c r="E913" s="18">
        <v>396</v>
      </c>
    </row>
    <row r="914" spans="1:5" ht="15.75" customHeight="1" x14ac:dyDescent="0.25">
      <c r="A914" s="15">
        <v>93233</v>
      </c>
      <c r="B914" t="s">
        <v>3054</v>
      </c>
      <c r="C914" t="s">
        <v>3169</v>
      </c>
      <c r="D914" t="s">
        <v>3170</v>
      </c>
      <c r="E914" s="18">
        <v>1659</v>
      </c>
    </row>
    <row r="915" spans="1:5" ht="15.75" customHeight="1" x14ac:dyDescent="0.25">
      <c r="A915" s="15">
        <v>93235</v>
      </c>
      <c r="B915" t="s">
        <v>3054</v>
      </c>
      <c r="C915" t="s">
        <v>3171</v>
      </c>
      <c r="D915" t="s">
        <v>3172</v>
      </c>
      <c r="E915" s="18">
        <v>588</v>
      </c>
    </row>
    <row r="916" spans="1:5" ht="15.75" customHeight="1" x14ac:dyDescent="0.25">
      <c r="A916" s="15">
        <v>93237</v>
      </c>
      <c r="B916" t="s">
        <v>3054</v>
      </c>
      <c r="C916" t="s">
        <v>3173</v>
      </c>
      <c r="D916" t="s">
        <v>3174</v>
      </c>
      <c r="E916" s="18">
        <v>528</v>
      </c>
    </row>
    <row r="917" spans="1:5" ht="15.75" customHeight="1" x14ac:dyDescent="0.25">
      <c r="A917" s="15">
        <v>93239</v>
      </c>
      <c r="B917" t="s">
        <v>3054</v>
      </c>
      <c r="C917" t="s">
        <v>3175</v>
      </c>
      <c r="D917" t="s">
        <v>3176</v>
      </c>
      <c r="E917" s="18">
        <v>1468</v>
      </c>
    </row>
    <row r="918" spans="1:5" ht="15.75" customHeight="1" x14ac:dyDescent="0.25">
      <c r="A918" s="15">
        <v>93241</v>
      </c>
      <c r="B918" t="s">
        <v>3054</v>
      </c>
      <c r="C918" t="s">
        <v>3177</v>
      </c>
      <c r="D918" t="s">
        <v>3178</v>
      </c>
      <c r="E918" s="18">
        <v>4661</v>
      </c>
    </row>
    <row r="919" spans="1:5" ht="15.75" customHeight="1" x14ac:dyDescent="0.25">
      <c r="A919" s="15">
        <v>93243</v>
      </c>
      <c r="B919" t="s">
        <v>3054</v>
      </c>
      <c r="C919" t="s">
        <v>3179</v>
      </c>
      <c r="D919" t="s">
        <v>3180</v>
      </c>
      <c r="E919" s="18">
        <v>731</v>
      </c>
    </row>
    <row r="920" spans="1:5" ht="15.75" customHeight="1" x14ac:dyDescent="0.25">
      <c r="A920" s="15">
        <v>93245</v>
      </c>
      <c r="B920" t="s">
        <v>3054</v>
      </c>
      <c r="C920" t="s">
        <v>3181</v>
      </c>
      <c r="D920" t="s">
        <v>3182</v>
      </c>
      <c r="E920" s="18">
        <v>184</v>
      </c>
    </row>
    <row r="921" spans="1:5" ht="15.75" customHeight="1" x14ac:dyDescent="0.25">
      <c r="A921" s="15">
        <v>93247</v>
      </c>
      <c r="B921" t="s">
        <v>3054</v>
      </c>
      <c r="C921" t="s">
        <v>3183</v>
      </c>
      <c r="D921" t="s">
        <v>3184</v>
      </c>
      <c r="E921" s="18">
        <v>575</v>
      </c>
    </row>
    <row r="922" spans="1:5" ht="15.75" customHeight="1" x14ac:dyDescent="0.25">
      <c r="A922" s="15">
        <v>93249</v>
      </c>
      <c r="B922" t="s">
        <v>3054</v>
      </c>
      <c r="C922" t="s">
        <v>3185</v>
      </c>
      <c r="D922" t="s">
        <v>3186</v>
      </c>
      <c r="E922" s="18">
        <v>444</v>
      </c>
    </row>
    <row r="923" spans="1:5" ht="15.75" customHeight="1" x14ac:dyDescent="0.25">
      <c r="A923" s="15">
        <v>93251</v>
      </c>
      <c r="B923" t="s">
        <v>3054</v>
      </c>
      <c r="C923" t="s">
        <v>3187</v>
      </c>
      <c r="D923" t="s">
        <v>3188</v>
      </c>
      <c r="E923" s="18">
        <v>434</v>
      </c>
    </row>
    <row r="924" spans="1:5" ht="15.75" customHeight="1" x14ac:dyDescent="0.25">
      <c r="A924" s="15">
        <v>93253</v>
      </c>
      <c r="B924" t="s">
        <v>3054</v>
      </c>
      <c r="C924" t="s">
        <v>3189</v>
      </c>
      <c r="D924" t="s">
        <v>3190</v>
      </c>
      <c r="E924" s="18">
        <v>433</v>
      </c>
    </row>
    <row r="925" spans="1:5" ht="15.75" customHeight="1" x14ac:dyDescent="0.25">
      <c r="A925" s="15">
        <v>93255</v>
      </c>
      <c r="B925" t="s">
        <v>3054</v>
      </c>
      <c r="C925" t="s">
        <v>3191</v>
      </c>
      <c r="D925" t="s">
        <v>3192</v>
      </c>
      <c r="E925" s="18">
        <v>444</v>
      </c>
    </row>
    <row r="926" spans="1:5" ht="15.75" customHeight="1" x14ac:dyDescent="0.25">
      <c r="A926" s="15">
        <v>93257</v>
      </c>
      <c r="B926" t="s">
        <v>3054</v>
      </c>
      <c r="C926" t="s">
        <v>3193</v>
      </c>
      <c r="D926" t="s">
        <v>3194</v>
      </c>
      <c r="E926" s="18">
        <v>451</v>
      </c>
    </row>
    <row r="927" spans="1:5" ht="15.75" customHeight="1" x14ac:dyDescent="0.25">
      <c r="A927" s="15">
        <v>93259</v>
      </c>
      <c r="B927" t="s">
        <v>3054</v>
      </c>
      <c r="C927" t="s">
        <v>3195</v>
      </c>
      <c r="D927" t="s">
        <v>3196</v>
      </c>
      <c r="E927" s="18">
        <v>591</v>
      </c>
    </row>
    <row r="928" spans="1:5" ht="15.75" customHeight="1" x14ac:dyDescent="0.25">
      <c r="A928" s="15">
        <v>93261</v>
      </c>
      <c r="B928" t="s">
        <v>3054</v>
      </c>
      <c r="C928" t="s">
        <v>3197</v>
      </c>
      <c r="D928" t="s">
        <v>3198</v>
      </c>
      <c r="E928" s="18">
        <v>663</v>
      </c>
    </row>
    <row r="929" spans="1:5" ht="15.75" customHeight="1" x14ac:dyDescent="0.25">
      <c r="A929" s="15">
        <v>93263</v>
      </c>
      <c r="B929" t="s">
        <v>3054</v>
      </c>
      <c r="C929" t="s">
        <v>3199</v>
      </c>
      <c r="D929" t="s">
        <v>3200</v>
      </c>
      <c r="E929" s="18">
        <v>301</v>
      </c>
    </row>
    <row r="930" spans="1:5" ht="15.75" customHeight="1" x14ac:dyDescent="0.25">
      <c r="A930" s="15">
        <v>93265</v>
      </c>
      <c r="B930" t="s">
        <v>3054</v>
      </c>
      <c r="C930" t="s">
        <v>3201</v>
      </c>
      <c r="D930" t="s">
        <v>3202</v>
      </c>
      <c r="E930" s="18">
        <v>651</v>
      </c>
    </row>
    <row r="931" spans="1:5" ht="15.75" customHeight="1" x14ac:dyDescent="0.25">
      <c r="A931" s="15">
        <v>93267</v>
      </c>
      <c r="B931" t="s">
        <v>3054</v>
      </c>
      <c r="C931" t="s">
        <v>3203</v>
      </c>
      <c r="D931" t="s">
        <v>3204</v>
      </c>
      <c r="E931" s="18">
        <v>311</v>
      </c>
    </row>
    <row r="932" spans="1:5" ht="15.75" customHeight="1" x14ac:dyDescent="0.25">
      <c r="A932" s="15">
        <v>93269</v>
      </c>
      <c r="B932" t="s">
        <v>3054</v>
      </c>
      <c r="C932" t="s">
        <v>3205</v>
      </c>
      <c r="D932" t="s">
        <v>3206</v>
      </c>
      <c r="E932" s="18">
        <v>346</v>
      </c>
    </row>
    <row r="933" spans="1:5" ht="15.75" customHeight="1" x14ac:dyDescent="0.25">
      <c r="A933" s="15">
        <v>93271</v>
      </c>
      <c r="B933" t="s">
        <v>3054</v>
      </c>
      <c r="C933" t="s">
        <v>3207</v>
      </c>
      <c r="D933" t="s">
        <v>3208</v>
      </c>
      <c r="E933" s="18">
        <v>588</v>
      </c>
    </row>
    <row r="934" spans="1:5" ht="15.75" customHeight="1" x14ac:dyDescent="0.25">
      <c r="A934" s="15">
        <v>93273</v>
      </c>
      <c r="B934" t="s">
        <v>3054</v>
      </c>
      <c r="C934" t="s">
        <v>3209</v>
      </c>
      <c r="D934" t="s">
        <v>3210</v>
      </c>
      <c r="E934" s="18">
        <v>720</v>
      </c>
    </row>
    <row r="935" spans="1:5" ht="15.75" customHeight="1" x14ac:dyDescent="0.25">
      <c r="A935" s="15">
        <v>93281</v>
      </c>
      <c r="B935" t="s">
        <v>3054</v>
      </c>
      <c r="C935" t="s">
        <v>3211</v>
      </c>
      <c r="D935" t="s">
        <v>3212</v>
      </c>
      <c r="E935" s="18">
        <v>132</v>
      </c>
    </row>
    <row r="936" spans="1:5" ht="15.75" customHeight="1" x14ac:dyDescent="0.25">
      <c r="A936" s="15">
        <v>94111</v>
      </c>
      <c r="B936" t="s">
        <v>3213</v>
      </c>
      <c r="C936" t="s">
        <v>3214</v>
      </c>
      <c r="D936" t="s">
        <v>3215</v>
      </c>
      <c r="E936" s="18">
        <v>1749</v>
      </c>
    </row>
    <row r="937" spans="1:5" ht="15.75" customHeight="1" x14ac:dyDescent="0.25">
      <c r="A937" s="15">
        <v>94113</v>
      </c>
      <c r="B937" t="s">
        <v>3213</v>
      </c>
      <c r="C937" t="s">
        <v>3216</v>
      </c>
      <c r="E937" s="18">
        <v>660</v>
      </c>
    </row>
    <row r="938" spans="1:5" ht="15.75" customHeight="1" x14ac:dyDescent="0.25">
      <c r="A938" s="15">
        <v>94115</v>
      </c>
      <c r="B938" t="s">
        <v>3213</v>
      </c>
      <c r="C938" t="s">
        <v>3217</v>
      </c>
      <c r="D938" t="s">
        <v>3218</v>
      </c>
      <c r="E938" s="18">
        <v>10467</v>
      </c>
    </row>
    <row r="939" spans="1:5" ht="15.75" customHeight="1" x14ac:dyDescent="0.25">
      <c r="A939" s="15">
        <v>94121</v>
      </c>
      <c r="B939" t="s">
        <v>3213</v>
      </c>
      <c r="C939" t="s">
        <v>3219</v>
      </c>
      <c r="D939" t="s">
        <v>3220</v>
      </c>
      <c r="E939" s="18">
        <v>2879</v>
      </c>
    </row>
    <row r="940" spans="1:5" ht="15.75" customHeight="1" x14ac:dyDescent="0.25">
      <c r="A940" s="15">
        <v>94125</v>
      </c>
      <c r="B940" t="s">
        <v>3213</v>
      </c>
      <c r="C940" t="s">
        <v>3221</v>
      </c>
      <c r="D940" t="s">
        <v>3222</v>
      </c>
      <c r="E940" s="18">
        <v>3963</v>
      </c>
    </row>
    <row r="941" spans="1:5" ht="15.75" customHeight="1" x14ac:dyDescent="0.25">
      <c r="A941" s="15">
        <v>94127</v>
      </c>
      <c r="B941" t="s">
        <v>3213</v>
      </c>
      <c r="C941" t="s">
        <v>3223</v>
      </c>
      <c r="D941" t="s">
        <v>3224</v>
      </c>
      <c r="E941" s="18">
        <v>943</v>
      </c>
    </row>
    <row r="942" spans="1:5" ht="15.75" customHeight="1" x14ac:dyDescent="0.25">
      <c r="A942" s="15">
        <v>94129</v>
      </c>
      <c r="B942" t="s">
        <v>3213</v>
      </c>
      <c r="C942" t="s">
        <v>3225</v>
      </c>
      <c r="D942" t="s">
        <v>3226</v>
      </c>
      <c r="E942" s="18">
        <v>7549</v>
      </c>
    </row>
    <row r="943" spans="1:5" ht="15.75" customHeight="1" x14ac:dyDescent="0.25">
      <c r="A943" s="15">
        <v>94133</v>
      </c>
      <c r="B943" t="s">
        <v>3213</v>
      </c>
      <c r="C943" t="s">
        <v>3227</v>
      </c>
      <c r="D943" t="s">
        <v>3228</v>
      </c>
      <c r="E943" s="18">
        <v>10144</v>
      </c>
    </row>
    <row r="944" spans="1:5" ht="15.75" customHeight="1" x14ac:dyDescent="0.25">
      <c r="A944" s="15">
        <v>94135</v>
      </c>
      <c r="B944" t="s">
        <v>3213</v>
      </c>
      <c r="C944" t="s">
        <v>3229</v>
      </c>
      <c r="D944" t="s">
        <v>3230</v>
      </c>
      <c r="E944" s="18">
        <v>5272</v>
      </c>
    </row>
    <row r="945" spans="1:5" ht="15.75" customHeight="1" x14ac:dyDescent="0.25">
      <c r="A945" s="15">
        <v>94139</v>
      </c>
      <c r="B945" t="s">
        <v>3213</v>
      </c>
      <c r="C945" t="s">
        <v>3231</v>
      </c>
      <c r="D945" t="s">
        <v>3232</v>
      </c>
      <c r="E945" s="18">
        <v>8651</v>
      </c>
    </row>
    <row r="946" spans="1:5" ht="15.75" customHeight="1" x14ac:dyDescent="0.25">
      <c r="A946" s="15">
        <v>94141</v>
      </c>
      <c r="B946" t="s">
        <v>3213</v>
      </c>
      <c r="C946" t="s">
        <v>3233</v>
      </c>
      <c r="D946" t="s">
        <v>3234</v>
      </c>
      <c r="E946" s="18">
        <v>11736</v>
      </c>
    </row>
    <row r="947" spans="1:5" ht="15.75" customHeight="1" x14ac:dyDescent="0.25">
      <c r="A947" s="15">
        <v>94143</v>
      </c>
      <c r="B947" t="s">
        <v>3213</v>
      </c>
      <c r="C947" t="s">
        <v>3235</v>
      </c>
      <c r="D947" t="s">
        <v>3236</v>
      </c>
      <c r="E947" s="18">
        <v>10334</v>
      </c>
    </row>
    <row r="948" spans="1:5" ht="15.75" customHeight="1" x14ac:dyDescent="0.25">
      <c r="A948" s="15">
        <v>94145</v>
      </c>
      <c r="B948" t="s">
        <v>3213</v>
      </c>
      <c r="C948" t="s">
        <v>3237</v>
      </c>
      <c r="D948" t="s">
        <v>3238</v>
      </c>
      <c r="E948" s="18">
        <v>11396</v>
      </c>
    </row>
    <row r="949" spans="1:5" ht="15.75" customHeight="1" x14ac:dyDescent="0.25">
      <c r="A949" s="15">
        <v>94147</v>
      </c>
      <c r="B949" t="s">
        <v>3213</v>
      </c>
      <c r="C949" t="s">
        <v>3239</v>
      </c>
      <c r="D949" t="s">
        <v>3240</v>
      </c>
      <c r="E949" s="18">
        <v>13760</v>
      </c>
    </row>
    <row r="950" spans="1:5" ht="15.75" customHeight="1" x14ac:dyDescent="0.25">
      <c r="A950" s="15">
        <v>94149</v>
      </c>
      <c r="B950" t="s">
        <v>3213</v>
      </c>
      <c r="C950" t="s">
        <v>3241</v>
      </c>
      <c r="D950" t="s">
        <v>3242</v>
      </c>
      <c r="E950" s="18">
        <v>12437</v>
      </c>
    </row>
    <row r="951" spans="1:5" ht="15.75" customHeight="1" x14ac:dyDescent="0.25">
      <c r="A951" s="15">
        <v>94151</v>
      </c>
      <c r="B951" t="s">
        <v>3213</v>
      </c>
      <c r="C951" t="s">
        <v>3243</v>
      </c>
      <c r="D951" t="s">
        <v>3244</v>
      </c>
      <c r="E951" s="18">
        <v>8600</v>
      </c>
    </row>
    <row r="952" spans="1:5" ht="15.75" customHeight="1" x14ac:dyDescent="0.25">
      <c r="A952" s="15">
        <v>94153</v>
      </c>
      <c r="B952" t="s">
        <v>3213</v>
      </c>
      <c r="C952" t="s">
        <v>3245</v>
      </c>
      <c r="D952" t="s">
        <v>3246</v>
      </c>
      <c r="E952" s="18">
        <v>10524</v>
      </c>
    </row>
    <row r="953" spans="1:5" ht="15.75" customHeight="1" x14ac:dyDescent="0.25">
      <c r="A953" s="15">
        <v>94157</v>
      </c>
      <c r="B953" t="s">
        <v>3213</v>
      </c>
      <c r="C953" t="s">
        <v>3247</v>
      </c>
      <c r="D953" t="s">
        <v>3248</v>
      </c>
      <c r="E953" s="18">
        <v>13851</v>
      </c>
    </row>
    <row r="954" spans="1:5" ht="15.75" customHeight="1" x14ac:dyDescent="0.25">
      <c r="A954" s="15">
        <v>94159</v>
      </c>
      <c r="B954" t="s">
        <v>3213</v>
      </c>
      <c r="C954" t="s">
        <v>3249</v>
      </c>
      <c r="D954" t="s">
        <v>3250</v>
      </c>
      <c r="E954" s="18">
        <v>10524</v>
      </c>
    </row>
    <row r="955" spans="1:5" ht="15.75" customHeight="1" x14ac:dyDescent="0.25">
      <c r="A955" s="15">
        <v>94161</v>
      </c>
      <c r="B955" t="s">
        <v>3213</v>
      </c>
      <c r="C955" t="s">
        <v>3251</v>
      </c>
      <c r="D955" t="s">
        <v>3252</v>
      </c>
      <c r="E955" s="18">
        <v>12442</v>
      </c>
    </row>
    <row r="956" spans="1:5" ht="15.75" customHeight="1" x14ac:dyDescent="0.25">
      <c r="A956" s="15">
        <v>94163</v>
      </c>
      <c r="B956" t="s">
        <v>3213</v>
      </c>
      <c r="C956" t="s">
        <v>3253</v>
      </c>
      <c r="D956" t="s">
        <v>3254</v>
      </c>
      <c r="E956" s="18">
        <v>12442</v>
      </c>
    </row>
    <row r="957" spans="1:5" ht="15.75" customHeight="1" x14ac:dyDescent="0.25">
      <c r="A957" s="15">
        <v>94165</v>
      </c>
      <c r="B957" t="s">
        <v>3213</v>
      </c>
      <c r="C957" t="s">
        <v>3255</v>
      </c>
      <c r="D957" t="s">
        <v>3256</v>
      </c>
      <c r="E957" s="18">
        <v>962</v>
      </c>
    </row>
    <row r="958" spans="1:5" ht="15.75" customHeight="1" x14ac:dyDescent="0.25">
      <c r="A958" s="15">
        <v>94167</v>
      </c>
      <c r="B958" t="s">
        <v>3213</v>
      </c>
      <c r="C958" t="s">
        <v>3257</v>
      </c>
      <c r="D958" t="s">
        <v>3258</v>
      </c>
      <c r="E958" s="18">
        <v>2840</v>
      </c>
    </row>
    <row r="959" spans="1:5" ht="15.75" customHeight="1" x14ac:dyDescent="0.25">
      <c r="A959" s="15">
        <v>94169</v>
      </c>
      <c r="B959" t="s">
        <v>3213</v>
      </c>
      <c r="C959" t="s">
        <v>3259</v>
      </c>
      <c r="D959" t="s">
        <v>3260</v>
      </c>
      <c r="E959" s="18">
        <v>904</v>
      </c>
    </row>
    <row r="960" spans="1:5" ht="15.75" customHeight="1" x14ac:dyDescent="0.25">
      <c r="A960" s="15">
        <v>94171</v>
      </c>
      <c r="B960" t="s">
        <v>3213</v>
      </c>
      <c r="C960" t="s">
        <v>3261</v>
      </c>
      <c r="D960" t="s">
        <v>3262</v>
      </c>
      <c r="E960" s="18">
        <v>1185</v>
      </c>
    </row>
    <row r="961" spans="1:5" ht="15.75" customHeight="1" x14ac:dyDescent="0.25">
      <c r="A961" s="15">
        <v>94173</v>
      </c>
      <c r="B961" t="s">
        <v>3213</v>
      </c>
      <c r="C961" t="s">
        <v>3263</v>
      </c>
      <c r="D961" t="s">
        <v>3264</v>
      </c>
      <c r="E961" s="18">
        <v>624</v>
      </c>
    </row>
    <row r="962" spans="1:5" ht="15.75" customHeight="1" x14ac:dyDescent="0.25">
      <c r="A962" s="15">
        <v>94175</v>
      </c>
      <c r="B962" t="s">
        <v>3213</v>
      </c>
      <c r="C962" t="s">
        <v>3265</v>
      </c>
      <c r="D962" t="s">
        <v>3266</v>
      </c>
      <c r="E962" s="18">
        <v>1114</v>
      </c>
    </row>
    <row r="963" spans="1:5" ht="15.75" customHeight="1" x14ac:dyDescent="0.25">
      <c r="A963" s="15">
        <v>94181</v>
      </c>
      <c r="B963" t="s">
        <v>3213</v>
      </c>
      <c r="C963" t="s">
        <v>3267</v>
      </c>
      <c r="D963" t="s">
        <v>3268</v>
      </c>
      <c r="E963" s="18">
        <v>299</v>
      </c>
    </row>
    <row r="964" spans="1:5" ht="15.75" customHeight="1" x14ac:dyDescent="0.25">
      <c r="A964" s="15">
        <v>94183</v>
      </c>
      <c r="B964" t="s">
        <v>3213</v>
      </c>
      <c r="C964" t="s">
        <v>3269</v>
      </c>
      <c r="D964" t="s">
        <v>3270</v>
      </c>
      <c r="E964" s="18">
        <v>418</v>
      </c>
    </row>
    <row r="965" spans="1:5" ht="15.75" customHeight="1" x14ac:dyDescent="0.25">
      <c r="A965" s="15">
        <v>94185</v>
      </c>
      <c r="B965" t="s">
        <v>3213</v>
      </c>
      <c r="C965" t="s">
        <v>3271</v>
      </c>
      <c r="D965" t="s">
        <v>3272</v>
      </c>
      <c r="E965" s="18">
        <v>459</v>
      </c>
    </row>
    <row r="966" spans="1:5" ht="15.75" customHeight="1" x14ac:dyDescent="0.25">
      <c r="A966" s="15">
        <v>94187</v>
      </c>
      <c r="B966" t="s">
        <v>3213</v>
      </c>
      <c r="C966" t="s">
        <v>3273</v>
      </c>
      <c r="D966" t="s">
        <v>3274</v>
      </c>
      <c r="E966" s="18">
        <v>1070</v>
      </c>
    </row>
    <row r="967" spans="1:5" ht="15.75" customHeight="1" x14ac:dyDescent="0.25">
      <c r="A967" s="15">
        <v>94189</v>
      </c>
      <c r="B967" t="s">
        <v>3213</v>
      </c>
      <c r="C967" t="s">
        <v>3275</v>
      </c>
      <c r="D967" t="s">
        <v>3276</v>
      </c>
      <c r="E967" s="18">
        <v>627</v>
      </c>
    </row>
    <row r="968" spans="1:5" ht="15.75" customHeight="1" x14ac:dyDescent="0.25">
      <c r="A968" s="15">
        <v>94191</v>
      </c>
      <c r="B968" t="s">
        <v>3213</v>
      </c>
      <c r="C968" t="s">
        <v>3277</v>
      </c>
      <c r="D968" t="s">
        <v>3278</v>
      </c>
      <c r="E968" s="18">
        <v>12</v>
      </c>
    </row>
    <row r="969" spans="1:5" ht="15.75" customHeight="1" x14ac:dyDescent="0.25">
      <c r="A969" s="15">
        <v>94193</v>
      </c>
      <c r="B969" t="s">
        <v>3213</v>
      </c>
      <c r="C969" t="s">
        <v>3279</v>
      </c>
      <c r="D969" t="s">
        <v>3280</v>
      </c>
      <c r="E969" s="18">
        <v>471</v>
      </c>
    </row>
    <row r="970" spans="1:5" ht="15.75" customHeight="1" x14ac:dyDescent="0.25">
      <c r="A970" s="15">
        <v>94195</v>
      </c>
      <c r="B970" t="s">
        <v>3213</v>
      </c>
      <c r="C970" t="s">
        <v>3281</v>
      </c>
      <c r="D970" t="s">
        <v>3282</v>
      </c>
      <c r="E970" s="18">
        <v>359</v>
      </c>
    </row>
    <row r="971" spans="1:5" ht="15.75" customHeight="1" x14ac:dyDescent="0.25">
      <c r="A971" s="15">
        <v>94197</v>
      </c>
      <c r="B971" t="s">
        <v>3213</v>
      </c>
      <c r="C971" t="s">
        <v>3283</v>
      </c>
      <c r="D971" t="s">
        <v>3284</v>
      </c>
      <c r="E971" s="18">
        <v>174</v>
      </c>
    </row>
    <row r="972" spans="1:5" ht="15.75" customHeight="1" x14ac:dyDescent="0.25">
      <c r="A972" s="15">
        <v>94200</v>
      </c>
      <c r="B972" t="s">
        <v>3213</v>
      </c>
      <c r="C972" t="s">
        <v>3285</v>
      </c>
      <c r="D972" t="s">
        <v>3286</v>
      </c>
      <c r="E972" s="18">
        <v>7557</v>
      </c>
    </row>
    <row r="973" spans="1:5" ht="15.75" customHeight="1" x14ac:dyDescent="0.25">
      <c r="A973" s="15">
        <v>94201</v>
      </c>
      <c r="B973" t="s">
        <v>3213</v>
      </c>
      <c r="C973" t="s">
        <v>3287</v>
      </c>
      <c r="D973" t="s">
        <v>3288</v>
      </c>
      <c r="E973" s="18">
        <v>12796</v>
      </c>
    </row>
    <row r="974" spans="1:5" ht="15.75" customHeight="1" x14ac:dyDescent="0.25">
      <c r="A974" s="15">
        <v>94211</v>
      </c>
      <c r="B974" t="s">
        <v>3213</v>
      </c>
      <c r="C974" t="s">
        <v>3289</v>
      </c>
      <c r="D974" t="s">
        <v>3290</v>
      </c>
      <c r="E974" s="18">
        <v>7150</v>
      </c>
    </row>
    <row r="975" spans="1:5" ht="15.75" customHeight="1" x14ac:dyDescent="0.25">
      <c r="A975" s="15">
        <v>94213</v>
      </c>
      <c r="B975" t="s">
        <v>3213</v>
      </c>
      <c r="C975" t="s">
        <v>3291</v>
      </c>
      <c r="D975" t="s">
        <v>3292</v>
      </c>
      <c r="E975" s="18">
        <v>8990</v>
      </c>
    </row>
    <row r="976" spans="1:5" ht="15.75" customHeight="1" x14ac:dyDescent="0.25">
      <c r="A976" s="15">
        <v>94215</v>
      </c>
      <c r="B976" t="s">
        <v>3213</v>
      </c>
      <c r="C976" t="s">
        <v>3293</v>
      </c>
      <c r="D976" t="s">
        <v>3294</v>
      </c>
      <c r="E976" s="18">
        <v>223</v>
      </c>
    </row>
    <row r="977" spans="1:5" ht="15.75" customHeight="1" x14ac:dyDescent="0.25">
      <c r="A977" s="15">
        <v>94221</v>
      </c>
      <c r="B977" t="s">
        <v>3213</v>
      </c>
      <c r="C977" t="s">
        <v>3295</v>
      </c>
      <c r="D977" t="s">
        <v>3296</v>
      </c>
      <c r="E977" s="18">
        <v>2395</v>
      </c>
    </row>
    <row r="978" spans="1:5" ht="15.75" customHeight="1" x14ac:dyDescent="0.25">
      <c r="A978" s="15">
        <v>94223</v>
      </c>
      <c r="B978" t="s">
        <v>3213</v>
      </c>
      <c r="C978" t="s">
        <v>3297</v>
      </c>
      <c r="D978" t="s">
        <v>3298</v>
      </c>
      <c r="E978" s="18">
        <v>2395</v>
      </c>
    </row>
    <row r="979" spans="1:5" ht="15.75" customHeight="1" x14ac:dyDescent="0.25">
      <c r="A979" s="15">
        <v>94225</v>
      </c>
      <c r="B979" t="s">
        <v>3213</v>
      </c>
      <c r="C979" t="s">
        <v>3299</v>
      </c>
      <c r="D979" t="s">
        <v>3300</v>
      </c>
      <c r="E979" s="18">
        <v>1107</v>
      </c>
    </row>
    <row r="980" spans="1:5" ht="15.75" customHeight="1" x14ac:dyDescent="0.25">
      <c r="A980" s="15">
        <v>94227</v>
      </c>
      <c r="B980" t="s">
        <v>3213</v>
      </c>
      <c r="C980" t="s">
        <v>3301</v>
      </c>
      <c r="D980" t="s">
        <v>3302</v>
      </c>
      <c r="E980" s="18">
        <v>561</v>
      </c>
    </row>
    <row r="981" spans="1:5" ht="15.75" customHeight="1" x14ac:dyDescent="0.25">
      <c r="A981" s="15">
        <v>94229</v>
      </c>
      <c r="B981" t="s">
        <v>3213</v>
      </c>
      <c r="C981" t="s">
        <v>3303</v>
      </c>
      <c r="D981" t="s">
        <v>3302</v>
      </c>
      <c r="E981" s="18">
        <v>561</v>
      </c>
    </row>
    <row r="982" spans="1:5" ht="15.75" customHeight="1" x14ac:dyDescent="0.25">
      <c r="A982" s="15">
        <v>94231</v>
      </c>
      <c r="B982" t="s">
        <v>3213</v>
      </c>
      <c r="C982" t="s">
        <v>3304</v>
      </c>
      <c r="D982" t="s">
        <v>3305</v>
      </c>
      <c r="E982" s="18">
        <v>39726</v>
      </c>
    </row>
    <row r="983" spans="1:5" ht="15.75" customHeight="1" x14ac:dyDescent="0.25">
      <c r="A983" s="15">
        <v>94233</v>
      </c>
      <c r="B983" t="s">
        <v>3213</v>
      </c>
      <c r="C983" t="s">
        <v>3306</v>
      </c>
      <c r="D983" t="s">
        <v>3307</v>
      </c>
      <c r="E983" s="18">
        <v>39726</v>
      </c>
    </row>
    <row r="984" spans="1:5" ht="15.75" customHeight="1" x14ac:dyDescent="0.25">
      <c r="A984" s="15">
        <v>94235</v>
      </c>
      <c r="B984" t="s">
        <v>3213</v>
      </c>
      <c r="C984" t="s">
        <v>3308</v>
      </c>
      <c r="D984" t="s">
        <v>3309</v>
      </c>
      <c r="E984" s="18">
        <v>609</v>
      </c>
    </row>
    <row r="985" spans="1:5" ht="15.75" customHeight="1" x14ac:dyDescent="0.25">
      <c r="A985" s="15">
        <v>94237</v>
      </c>
      <c r="B985" t="s">
        <v>3213</v>
      </c>
      <c r="C985" t="s">
        <v>3310</v>
      </c>
      <c r="D985" t="s">
        <v>3311</v>
      </c>
      <c r="E985" s="18">
        <v>3835</v>
      </c>
    </row>
    <row r="986" spans="1:5" ht="15.75" customHeight="1" x14ac:dyDescent="0.25">
      <c r="A986" s="15">
        <v>94239</v>
      </c>
      <c r="B986" t="s">
        <v>3213</v>
      </c>
      <c r="C986" t="s">
        <v>3312</v>
      </c>
      <c r="D986" t="s">
        <v>3313</v>
      </c>
      <c r="E986" s="18">
        <v>3835</v>
      </c>
    </row>
    <row r="987" spans="1:5" ht="15.75" customHeight="1" x14ac:dyDescent="0.25">
      <c r="A987" s="15">
        <v>94295</v>
      </c>
      <c r="B987" t="s">
        <v>3213</v>
      </c>
      <c r="C987" t="s">
        <v>3314</v>
      </c>
      <c r="E987" s="18">
        <v>0</v>
      </c>
    </row>
    <row r="988" spans="1:5" ht="15.75" customHeight="1" x14ac:dyDescent="0.25">
      <c r="A988" s="15">
        <v>94296</v>
      </c>
      <c r="B988" t="s">
        <v>3213</v>
      </c>
      <c r="C988" t="s">
        <v>3315</v>
      </c>
      <c r="E988" s="18">
        <v>0</v>
      </c>
    </row>
    <row r="989" spans="1:5" ht="15.75" customHeight="1" x14ac:dyDescent="0.25">
      <c r="A989" s="15">
        <v>94331</v>
      </c>
      <c r="B989" t="s">
        <v>3213</v>
      </c>
      <c r="C989" t="s">
        <v>3316</v>
      </c>
      <c r="D989" t="s">
        <v>3317</v>
      </c>
      <c r="E989" s="18">
        <v>7430</v>
      </c>
    </row>
    <row r="990" spans="1:5" ht="15.75" customHeight="1" x14ac:dyDescent="0.25">
      <c r="A990" s="15">
        <v>94333</v>
      </c>
      <c r="B990" t="s">
        <v>3213</v>
      </c>
      <c r="C990" t="s">
        <v>3318</v>
      </c>
      <c r="D990" t="s">
        <v>3319</v>
      </c>
      <c r="E990" s="18">
        <v>7430</v>
      </c>
    </row>
    <row r="991" spans="1:5" ht="15.75" customHeight="1" x14ac:dyDescent="0.25">
      <c r="A991" s="15">
        <v>94335</v>
      </c>
      <c r="B991" t="s">
        <v>3213</v>
      </c>
      <c r="C991" t="s">
        <v>3320</v>
      </c>
      <c r="D991" t="s">
        <v>3321</v>
      </c>
      <c r="E991" s="18">
        <v>8806</v>
      </c>
    </row>
    <row r="992" spans="1:5" ht="15.75" customHeight="1" x14ac:dyDescent="0.25">
      <c r="A992" s="15">
        <v>94337</v>
      </c>
      <c r="B992" t="s">
        <v>3213</v>
      </c>
      <c r="C992" t="s">
        <v>3322</v>
      </c>
      <c r="D992" t="s">
        <v>3323</v>
      </c>
      <c r="E992" s="18">
        <v>8806</v>
      </c>
    </row>
    <row r="993" spans="1:5" ht="15.75" customHeight="1" x14ac:dyDescent="0.25">
      <c r="A993" s="15">
        <v>94339</v>
      </c>
      <c r="B993" t="s">
        <v>3213</v>
      </c>
      <c r="C993" t="s">
        <v>3324</v>
      </c>
      <c r="D993" t="s">
        <v>3325</v>
      </c>
      <c r="E993" s="18">
        <v>1629</v>
      </c>
    </row>
    <row r="994" spans="1:5" ht="15.75" customHeight="1" x14ac:dyDescent="0.25">
      <c r="A994" s="15">
        <v>94341</v>
      </c>
      <c r="B994" t="s">
        <v>3213</v>
      </c>
      <c r="C994" t="s">
        <v>3326</v>
      </c>
      <c r="D994" t="s">
        <v>3327</v>
      </c>
      <c r="E994" s="18">
        <v>869</v>
      </c>
    </row>
    <row r="995" spans="1:5" ht="15.75" customHeight="1" x14ac:dyDescent="0.25">
      <c r="A995" s="15">
        <v>94343</v>
      </c>
      <c r="B995" t="s">
        <v>3213</v>
      </c>
      <c r="C995" t="s">
        <v>3328</v>
      </c>
      <c r="D995" t="s">
        <v>3327</v>
      </c>
      <c r="E995" s="18">
        <v>869</v>
      </c>
    </row>
    <row r="996" spans="1:5" ht="15.75" customHeight="1" x14ac:dyDescent="0.25">
      <c r="A996" s="15">
        <v>94345</v>
      </c>
      <c r="B996" t="s">
        <v>3213</v>
      </c>
      <c r="C996" t="s">
        <v>3329</v>
      </c>
      <c r="D996" t="s">
        <v>3330</v>
      </c>
      <c r="E996" s="18">
        <v>4480</v>
      </c>
    </row>
    <row r="997" spans="1:5" ht="15.75" customHeight="1" x14ac:dyDescent="0.25">
      <c r="A997" s="15">
        <v>94347</v>
      </c>
      <c r="B997" t="s">
        <v>3213</v>
      </c>
      <c r="C997" t="s">
        <v>3331</v>
      </c>
      <c r="D997" t="s">
        <v>3332</v>
      </c>
      <c r="E997" s="18">
        <v>4480</v>
      </c>
    </row>
    <row r="998" spans="1:5" ht="15.75" customHeight="1" x14ac:dyDescent="0.25">
      <c r="A998" s="15">
        <v>94351</v>
      </c>
      <c r="B998" t="s">
        <v>3213</v>
      </c>
      <c r="C998" t="s">
        <v>3333</v>
      </c>
      <c r="D998" t="s">
        <v>3334</v>
      </c>
      <c r="E998" s="18">
        <v>1629</v>
      </c>
    </row>
    <row r="999" spans="1:5" ht="15.75" customHeight="1" x14ac:dyDescent="0.25">
      <c r="A999" s="15">
        <v>94353</v>
      </c>
      <c r="B999" t="s">
        <v>3213</v>
      </c>
      <c r="C999" t="s">
        <v>3335</v>
      </c>
      <c r="D999" t="s">
        <v>3336</v>
      </c>
      <c r="E999" s="18">
        <v>1629</v>
      </c>
    </row>
    <row r="1000" spans="1:5" ht="15.75" customHeight="1" x14ac:dyDescent="0.25">
      <c r="A1000" s="15">
        <v>94363</v>
      </c>
      <c r="B1000" t="s">
        <v>3213</v>
      </c>
      <c r="C1000" t="s">
        <v>3337</v>
      </c>
      <c r="D1000" t="s">
        <v>3338</v>
      </c>
      <c r="E1000" s="18">
        <v>35499</v>
      </c>
    </row>
    <row r="1001" spans="1:5" ht="15.75" customHeight="1" x14ac:dyDescent="0.25">
      <c r="A1001" s="15">
        <v>94946</v>
      </c>
      <c r="B1001" t="s">
        <v>3213</v>
      </c>
      <c r="C1001" t="s">
        <v>3339</v>
      </c>
      <c r="E1001" s="18">
        <v>0</v>
      </c>
    </row>
    <row r="1002" spans="1:5" ht="15.75" customHeight="1" x14ac:dyDescent="0.25">
      <c r="A1002" s="15">
        <v>94947</v>
      </c>
      <c r="B1002" t="s">
        <v>3213</v>
      </c>
      <c r="C1002" t="s">
        <v>3340</v>
      </c>
      <c r="E1002" s="18">
        <v>0</v>
      </c>
    </row>
    <row r="1003" spans="1:5" ht="15.75" customHeight="1" x14ac:dyDescent="0.25">
      <c r="A1003" s="15">
        <v>94948</v>
      </c>
      <c r="B1003" t="s">
        <v>3213</v>
      </c>
      <c r="C1003" t="s">
        <v>3341</v>
      </c>
      <c r="E1003" s="18">
        <v>0</v>
      </c>
    </row>
    <row r="1004" spans="1:5" ht="15.75" customHeight="1" x14ac:dyDescent="0.25">
      <c r="A1004" s="15">
        <v>94949</v>
      </c>
      <c r="B1004" t="s">
        <v>3213</v>
      </c>
      <c r="C1004" t="s">
        <v>3342</v>
      </c>
      <c r="E1004" s="18">
        <v>0</v>
      </c>
    </row>
    <row r="1005" spans="1:5" ht="15.75" customHeight="1" x14ac:dyDescent="0.25">
      <c r="A1005" s="15">
        <v>94950</v>
      </c>
      <c r="B1005" t="s">
        <v>3213</v>
      </c>
      <c r="C1005" t="s">
        <v>3343</v>
      </c>
      <c r="E1005" s="18">
        <v>0</v>
      </c>
    </row>
    <row r="1006" spans="1:5" ht="15.75" customHeight="1" x14ac:dyDescent="0.25">
      <c r="A1006" s="15">
        <v>94951</v>
      </c>
      <c r="B1006" t="s">
        <v>3213</v>
      </c>
      <c r="C1006" t="s">
        <v>3344</v>
      </c>
      <c r="E1006" s="18">
        <v>0</v>
      </c>
    </row>
    <row r="1007" spans="1:5" ht="15.75" customHeight="1" x14ac:dyDescent="0.25">
      <c r="A1007" s="15">
        <v>94952</v>
      </c>
      <c r="B1007" t="s">
        <v>3213</v>
      </c>
      <c r="C1007" t="s">
        <v>3345</v>
      </c>
      <c r="E1007" s="18">
        <v>0</v>
      </c>
    </row>
    <row r="1008" spans="1:5" ht="15.75" customHeight="1" x14ac:dyDescent="0.25">
      <c r="A1008" s="15">
        <v>94953</v>
      </c>
      <c r="B1008" t="s">
        <v>3213</v>
      </c>
      <c r="C1008" t="s">
        <v>3346</v>
      </c>
      <c r="E1008" s="18">
        <v>0</v>
      </c>
    </row>
    <row r="1009" spans="1:5" ht="15.75" customHeight="1" x14ac:dyDescent="0.25">
      <c r="A1009" s="15">
        <v>94954</v>
      </c>
      <c r="B1009" t="s">
        <v>3213</v>
      </c>
      <c r="C1009" t="s">
        <v>3347</v>
      </c>
      <c r="E1009" s="18">
        <v>0</v>
      </c>
    </row>
    <row r="1010" spans="1:5" ht="15.75" customHeight="1" x14ac:dyDescent="0.25">
      <c r="A1010" s="15">
        <v>94955</v>
      </c>
      <c r="B1010" t="s">
        <v>3213</v>
      </c>
      <c r="C1010" t="s">
        <v>3348</v>
      </c>
      <c r="E1010" s="18">
        <v>0</v>
      </c>
    </row>
    <row r="1011" spans="1:5" ht="15.75" customHeight="1" x14ac:dyDescent="0.25">
      <c r="A1011" s="15">
        <v>94956</v>
      </c>
      <c r="B1011" t="s">
        <v>3213</v>
      </c>
      <c r="C1011" t="s">
        <v>3349</v>
      </c>
      <c r="E1011" s="18">
        <v>0</v>
      </c>
    </row>
    <row r="1012" spans="1:5" ht="15.75" customHeight="1" x14ac:dyDescent="0.25">
      <c r="A1012" s="15">
        <v>94957</v>
      </c>
      <c r="B1012" t="s">
        <v>3213</v>
      </c>
      <c r="C1012" t="s">
        <v>3350</v>
      </c>
      <c r="E1012" s="18">
        <v>0</v>
      </c>
    </row>
    <row r="1013" spans="1:5" ht="15.75" customHeight="1" x14ac:dyDescent="0.25">
      <c r="A1013" s="15">
        <v>94958</v>
      </c>
      <c r="B1013" t="s">
        <v>3213</v>
      </c>
      <c r="C1013" t="s">
        <v>3351</v>
      </c>
      <c r="E1013" s="18">
        <v>0</v>
      </c>
    </row>
    <row r="1014" spans="1:5" ht="15.75" customHeight="1" x14ac:dyDescent="0.25">
      <c r="A1014" s="15">
        <v>94959</v>
      </c>
      <c r="B1014" t="s">
        <v>3213</v>
      </c>
      <c r="C1014" t="s">
        <v>3352</v>
      </c>
      <c r="E1014" s="18">
        <v>0</v>
      </c>
    </row>
    <row r="1015" spans="1:5" ht="15.75" customHeight="1" x14ac:dyDescent="0.25">
      <c r="A1015" s="15">
        <v>94960</v>
      </c>
      <c r="B1015" t="s">
        <v>3213</v>
      </c>
      <c r="C1015" t="s">
        <v>3353</v>
      </c>
      <c r="E1015" s="18">
        <v>0</v>
      </c>
    </row>
    <row r="1016" spans="1:5" ht="15.75" customHeight="1" x14ac:dyDescent="0.25">
      <c r="A1016" s="15">
        <v>94961</v>
      </c>
      <c r="B1016" t="s">
        <v>3213</v>
      </c>
      <c r="C1016" t="s">
        <v>3354</v>
      </c>
      <c r="E1016" s="18">
        <v>0</v>
      </c>
    </row>
    <row r="1017" spans="1:5" ht="15.75" customHeight="1" x14ac:dyDescent="0.25">
      <c r="A1017" s="15">
        <v>94962</v>
      </c>
      <c r="B1017" t="s">
        <v>3213</v>
      </c>
      <c r="C1017" t="s">
        <v>3355</v>
      </c>
      <c r="E1017" s="18">
        <v>0</v>
      </c>
    </row>
    <row r="1018" spans="1:5" ht="15.75" customHeight="1" x14ac:dyDescent="0.25">
      <c r="A1018" s="15">
        <v>94963</v>
      </c>
      <c r="B1018" t="s">
        <v>3213</v>
      </c>
      <c r="C1018" t="s">
        <v>3356</v>
      </c>
      <c r="E1018" s="18">
        <v>0</v>
      </c>
    </row>
    <row r="1019" spans="1:5" ht="15.75" customHeight="1" x14ac:dyDescent="0.25">
      <c r="A1019" s="15">
        <v>94964</v>
      </c>
      <c r="B1019" t="s">
        <v>3213</v>
      </c>
      <c r="C1019" t="s">
        <v>3357</v>
      </c>
      <c r="E1019" s="18">
        <v>0</v>
      </c>
    </row>
    <row r="1020" spans="1:5" ht="15.75" customHeight="1" x14ac:dyDescent="0.25">
      <c r="A1020" s="15">
        <v>94965</v>
      </c>
      <c r="B1020" t="s">
        <v>3213</v>
      </c>
      <c r="C1020" t="s">
        <v>3358</v>
      </c>
      <c r="E1020" s="18">
        <v>0</v>
      </c>
    </row>
    <row r="1021" spans="1:5" ht="15.75" customHeight="1" x14ac:dyDescent="0.25">
      <c r="A1021" s="15">
        <v>94966</v>
      </c>
      <c r="B1021" t="s">
        <v>3213</v>
      </c>
      <c r="C1021" t="s">
        <v>3359</v>
      </c>
      <c r="E1021" s="18">
        <v>0</v>
      </c>
    </row>
    <row r="1022" spans="1:5" ht="15.75" customHeight="1" x14ac:dyDescent="0.25">
      <c r="A1022" s="15">
        <v>94967</v>
      </c>
      <c r="B1022" t="s">
        <v>3213</v>
      </c>
      <c r="C1022" t="s">
        <v>3360</v>
      </c>
      <c r="E1022" s="18">
        <v>0</v>
      </c>
    </row>
    <row r="1023" spans="1:5" ht="15.75" customHeight="1" x14ac:dyDescent="0.25">
      <c r="A1023" s="15">
        <v>94968</v>
      </c>
      <c r="B1023" t="s">
        <v>3213</v>
      </c>
      <c r="C1023" t="s">
        <v>3361</v>
      </c>
      <c r="E1023" s="18">
        <v>0</v>
      </c>
    </row>
    <row r="1024" spans="1:5" ht="15.75" customHeight="1" x14ac:dyDescent="0.25">
      <c r="A1024" s="15">
        <v>94969</v>
      </c>
      <c r="B1024" t="s">
        <v>3213</v>
      </c>
      <c r="C1024" t="s">
        <v>3362</v>
      </c>
      <c r="E1024" s="18">
        <v>0</v>
      </c>
    </row>
    <row r="1025" spans="1:5" ht="15.75" customHeight="1" x14ac:dyDescent="0.25">
      <c r="A1025" s="15">
        <v>94970</v>
      </c>
      <c r="B1025" t="s">
        <v>3213</v>
      </c>
      <c r="C1025" t="s">
        <v>3363</v>
      </c>
      <c r="E1025" s="18">
        <v>0</v>
      </c>
    </row>
    <row r="1026" spans="1:5" ht="15.75" customHeight="1" x14ac:dyDescent="0.25">
      <c r="A1026" s="15">
        <v>94971</v>
      </c>
      <c r="B1026" t="s">
        <v>3213</v>
      </c>
      <c r="C1026" t="s">
        <v>3364</v>
      </c>
      <c r="E1026" s="18">
        <v>0</v>
      </c>
    </row>
    <row r="1027" spans="1:5" ht="15.75" customHeight="1" x14ac:dyDescent="0.25">
      <c r="A1027" s="15">
        <v>94972</v>
      </c>
      <c r="B1027" t="s">
        <v>3213</v>
      </c>
      <c r="C1027" t="s">
        <v>3365</v>
      </c>
      <c r="E1027" s="18">
        <v>0</v>
      </c>
    </row>
    <row r="1028" spans="1:5" ht="15.75" customHeight="1" x14ac:dyDescent="0.25">
      <c r="A1028" s="15">
        <v>94973</v>
      </c>
      <c r="B1028" t="s">
        <v>3213</v>
      </c>
      <c r="C1028" t="s">
        <v>3366</v>
      </c>
      <c r="D1028" t="s">
        <v>3367</v>
      </c>
      <c r="E1028" s="18">
        <v>5796</v>
      </c>
    </row>
    <row r="1029" spans="1:5" ht="15.75" customHeight="1" x14ac:dyDescent="0.25">
      <c r="A1029" s="15">
        <v>94974</v>
      </c>
      <c r="B1029" t="s">
        <v>3213</v>
      </c>
      <c r="C1029" t="s">
        <v>3368</v>
      </c>
      <c r="D1029" t="s">
        <v>3367</v>
      </c>
      <c r="E1029" s="18">
        <v>8060</v>
      </c>
    </row>
    <row r="1030" spans="1:5" ht="15.75" customHeight="1" x14ac:dyDescent="0.25">
      <c r="A1030" s="15">
        <v>94975</v>
      </c>
      <c r="B1030" t="s">
        <v>3213</v>
      </c>
      <c r="C1030" t="s">
        <v>3369</v>
      </c>
      <c r="D1030" t="s">
        <v>3367</v>
      </c>
      <c r="E1030" s="18">
        <v>10324</v>
      </c>
    </row>
    <row r="1031" spans="1:5" ht="15.75" customHeight="1" x14ac:dyDescent="0.25">
      <c r="A1031" s="15">
        <v>94976</v>
      </c>
      <c r="B1031" t="s">
        <v>3213</v>
      </c>
      <c r="C1031" t="s">
        <v>3370</v>
      </c>
      <c r="D1031" t="s">
        <v>3367</v>
      </c>
      <c r="E1031" s="18">
        <v>60132</v>
      </c>
    </row>
    <row r="1032" spans="1:5" ht="15.75" customHeight="1" x14ac:dyDescent="0.25">
      <c r="A1032" s="15">
        <v>94977</v>
      </c>
      <c r="B1032" t="s">
        <v>3213</v>
      </c>
      <c r="C1032" t="s">
        <v>3371</v>
      </c>
      <c r="D1032" t="s">
        <v>3367</v>
      </c>
      <c r="E1032" s="18">
        <v>19380</v>
      </c>
    </row>
    <row r="1033" spans="1:5" ht="15.75" customHeight="1" x14ac:dyDescent="0.25">
      <c r="A1033" s="15">
        <v>94978</v>
      </c>
      <c r="B1033" t="s">
        <v>3213</v>
      </c>
      <c r="C1033" t="s">
        <v>3372</v>
      </c>
      <c r="D1033" t="s">
        <v>3367</v>
      </c>
      <c r="E1033" s="18">
        <v>3532</v>
      </c>
    </row>
    <row r="1034" spans="1:5" ht="15.75" customHeight="1" x14ac:dyDescent="0.25">
      <c r="A1034" s="15">
        <v>94979</v>
      </c>
      <c r="B1034" t="s">
        <v>3213</v>
      </c>
      <c r="C1034" t="s">
        <v>3373</v>
      </c>
      <c r="E1034" s="18">
        <v>0</v>
      </c>
    </row>
    <row r="1035" spans="1:5" ht="15.75" customHeight="1" x14ac:dyDescent="0.25">
      <c r="A1035" s="15">
        <v>94980</v>
      </c>
      <c r="B1035" t="s">
        <v>3213</v>
      </c>
      <c r="C1035" t="s">
        <v>3374</v>
      </c>
      <c r="E1035" s="18">
        <v>0</v>
      </c>
    </row>
    <row r="1036" spans="1:5" ht="15.75" customHeight="1" x14ac:dyDescent="0.25">
      <c r="A1036" s="15">
        <v>94981</v>
      </c>
      <c r="B1036" t="s">
        <v>3213</v>
      </c>
      <c r="C1036" t="s">
        <v>3375</v>
      </c>
      <c r="E1036" s="18">
        <v>0</v>
      </c>
    </row>
    <row r="1037" spans="1:5" ht="15.75" customHeight="1" x14ac:dyDescent="0.25">
      <c r="A1037" s="15">
        <v>94982</v>
      </c>
      <c r="B1037" t="s">
        <v>3213</v>
      </c>
      <c r="C1037" t="s">
        <v>3376</v>
      </c>
      <c r="E1037" s="18">
        <v>0</v>
      </c>
    </row>
    <row r="1038" spans="1:5" ht="15.75" customHeight="1" x14ac:dyDescent="0.25">
      <c r="A1038" s="15">
        <v>94983</v>
      </c>
      <c r="B1038" t="s">
        <v>3213</v>
      </c>
      <c r="C1038" t="s">
        <v>3377</v>
      </c>
      <c r="E1038" s="18">
        <v>0</v>
      </c>
    </row>
    <row r="1039" spans="1:5" ht="15.75" customHeight="1" x14ac:dyDescent="0.25">
      <c r="A1039" s="15">
        <v>94984</v>
      </c>
      <c r="B1039" t="s">
        <v>3213</v>
      </c>
      <c r="C1039" t="s">
        <v>3378</v>
      </c>
      <c r="E1039" s="18">
        <v>0</v>
      </c>
    </row>
    <row r="1040" spans="1:5" ht="15.75" customHeight="1" x14ac:dyDescent="0.25">
      <c r="A1040" s="15">
        <v>94994</v>
      </c>
      <c r="B1040" t="s">
        <v>3213</v>
      </c>
      <c r="C1040" t="s">
        <v>3379</v>
      </c>
      <c r="E1040" s="18">
        <v>0</v>
      </c>
    </row>
    <row r="1041" spans="1:5" ht="15.75" customHeight="1" x14ac:dyDescent="0.25">
      <c r="A1041" s="15">
        <v>94995</v>
      </c>
      <c r="B1041" t="s">
        <v>3213</v>
      </c>
      <c r="C1041" t="s">
        <v>3380</v>
      </c>
      <c r="E1041" s="18">
        <v>0</v>
      </c>
    </row>
    <row r="1042" spans="1:5" ht="15.75" customHeight="1" x14ac:dyDescent="0.25">
      <c r="A1042" s="15">
        <v>94996</v>
      </c>
      <c r="B1042" t="s">
        <v>3213</v>
      </c>
      <c r="C1042" t="s">
        <v>3381</v>
      </c>
      <c r="E1042" s="18">
        <v>0</v>
      </c>
    </row>
    <row r="1043" spans="1:5" ht="15.75" customHeight="1" x14ac:dyDescent="0.25">
      <c r="A1043" s="15">
        <v>95111</v>
      </c>
      <c r="B1043" t="s">
        <v>3382</v>
      </c>
      <c r="C1043" t="s">
        <v>3383</v>
      </c>
      <c r="D1043" t="s">
        <v>3384</v>
      </c>
      <c r="E1043" s="18">
        <v>347</v>
      </c>
    </row>
    <row r="1044" spans="1:5" ht="15.75" customHeight="1" x14ac:dyDescent="0.25">
      <c r="A1044" s="15">
        <v>95113</v>
      </c>
      <c r="B1044" t="s">
        <v>3382</v>
      </c>
      <c r="C1044" t="s">
        <v>3385</v>
      </c>
      <c r="D1044" t="s">
        <v>3386</v>
      </c>
      <c r="E1044" s="18">
        <v>63</v>
      </c>
    </row>
    <row r="1045" spans="1:5" ht="15.75" customHeight="1" x14ac:dyDescent="0.25">
      <c r="A1045" s="15">
        <v>95115</v>
      </c>
      <c r="B1045" t="s">
        <v>3382</v>
      </c>
      <c r="C1045" t="s">
        <v>3387</v>
      </c>
      <c r="D1045" t="s">
        <v>3388</v>
      </c>
      <c r="E1045" s="18">
        <v>29</v>
      </c>
    </row>
    <row r="1046" spans="1:5" ht="15.75" customHeight="1" x14ac:dyDescent="0.25">
      <c r="A1046" s="15">
        <v>95117</v>
      </c>
      <c r="B1046" t="s">
        <v>3382</v>
      </c>
      <c r="C1046" t="s">
        <v>3389</v>
      </c>
      <c r="D1046" t="s">
        <v>3390</v>
      </c>
      <c r="E1046" s="18">
        <v>232</v>
      </c>
    </row>
    <row r="1047" spans="1:5" ht="15.75" customHeight="1" x14ac:dyDescent="0.25">
      <c r="A1047" s="15">
        <v>95119</v>
      </c>
      <c r="B1047" t="s">
        <v>3382</v>
      </c>
      <c r="C1047" t="s">
        <v>3391</v>
      </c>
      <c r="D1047" t="s">
        <v>3392</v>
      </c>
      <c r="E1047" s="18">
        <v>630</v>
      </c>
    </row>
    <row r="1048" spans="1:5" ht="15.75" customHeight="1" x14ac:dyDescent="0.25">
      <c r="A1048" s="15">
        <v>95198</v>
      </c>
      <c r="B1048" t="s">
        <v>3382</v>
      </c>
      <c r="C1048" t="s">
        <v>3393</v>
      </c>
      <c r="D1048" t="s">
        <v>3394</v>
      </c>
      <c r="E1048" s="18">
        <v>220</v>
      </c>
    </row>
    <row r="1049" spans="1:5" ht="15.75" customHeight="1" x14ac:dyDescent="0.25">
      <c r="A1049" s="15">
        <v>95199</v>
      </c>
      <c r="B1049" t="s">
        <v>3382</v>
      </c>
      <c r="C1049" t="s">
        <v>3395</v>
      </c>
      <c r="D1049" t="s">
        <v>3394</v>
      </c>
      <c r="E1049" s="18">
        <v>220</v>
      </c>
    </row>
    <row r="1050" spans="1:5" ht="15.75" customHeight="1" x14ac:dyDescent="0.25">
      <c r="A1050" s="15">
        <v>95201</v>
      </c>
      <c r="B1050" t="s">
        <v>3382</v>
      </c>
      <c r="C1050" t="s">
        <v>3396</v>
      </c>
      <c r="D1050" t="s">
        <v>3397</v>
      </c>
      <c r="E1050" s="18">
        <v>1078</v>
      </c>
    </row>
    <row r="1051" spans="1:5" ht="15.75" customHeight="1" x14ac:dyDescent="0.25">
      <c r="A1051" s="15">
        <v>96111</v>
      </c>
      <c r="B1051" t="s">
        <v>3398</v>
      </c>
      <c r="C1051" t="s">
        <v>3399</v>
      </c>
      <c r="D1051" t="s">
        <v>3400</v>
      </c>
      <c r="E1051" s="18">
        <v>54</v>
      </c>
    </row>
    <row r="1052" spans="1:5" ht="15.75" customHeight="1" x14ac:dyDescent="0.25">
      <c r="A1052" s="15">
        <v>96113</v>
      </c>
      <c r="B1052" t="s">
        <v>3398</v>
      </c>
      <c r="C1052" t="s">
        <v>3401</v>
      </c>
      <c r="D1052" t="s">
        <v>3402</v>
      </c>
      <c r="E1052" s="18">
        <v>268</v>
      </c>
    </row>
    <row r="1053" spans="1:5" ht="15.75" customHeight="1" x14ac:dyDescent="0.25">
      <c r="A1053" s="15">
        <v>96115</v>
      </c>
      <c r="B1053" t="s">
        <v>3398</v>
      </c>
      <c r="C1053" t="s">
        <v>3403</v>
      </c>
      <c r="D1053" t="s">
        <v>3404</v>
      </c>
      <c r="E1053" s="18">
        <v>91</v>
      </c>
    </row>
    <row r="1054" spans="1:5" ht="15.75" customHeight="1" x14ac:dyDescent="0.25">
      <c r="A1054" s="15">
        <v>96123</v>
      </c>
      <c r="B1054" t="s">
        <v>3398</v>
      </c>
      <c r="C1054" t="s">
        <v>3405</v>
      </c>
      <c r="D1054" t="s">
        <v>3406</v>
      </c>
      <c r="E1054" s="18">
        <v>123</v>
      </c>
    </row>
    <row r="1055" spans="1:5" ht="15.75" customHeight="1" x14ac:dyDescent="0.25">
      <c r="A1055" s="15">
        <v>96125</v>
      </c>
      <c r="B1055" t="s">
        <v>3398</v>
      </c>
      <c r="C1055" t="s">
        <v>3407</v>
      </c>
      <c r="D1055" t="s">
        <v>3408</v>
      </c>
      <c r="E1055" s="18">
        <v>8</v>
      </c>
    </row>
    <row r="1056" spans="1:5" ht="15.75" customHeight="1" x14ac:dyDescent="0.25">
      <c r="A1056" s="15">
        <v>96127</v>
      </c>
      <c r="B1056" t="s">
        <v>3398</v>
      </c>
      <c r="C1056" t="s">
        <v>3409</v>
      </c>
      <c r="D1056" t="s">
        <v>3410</v>
      </c>
      <c r="E1056" s="18">
        <v>298</v>
      </c>
    </row>
    <row r="1057" spans="1:5" ht="15.75" customHeight="1" x14ac:dyDescent="0.25">
      <c r="A1057" s="15">
        <v>96131</v>
      </c>
      <c r="B1057" t="s">
        <v>3398</v>
      </c>
      <c r="C1057" t="s">
        <v>3411</v>
      </c>
      <c r="D1057" t="s">
        <v>3412</v>
      </c>
      <c r="E1057" s="18">
        <v>102</v>
      </c>
    </row>
    <row r="1058" spans="1:5" ht="15.75" customHeight="1" x14ac:dyDescent="0.25">
      <c r="A1058" s="15">
        <v>96139</v>
      </c>
      <c r="B1058" t="s">
        <v>3398</v>
      </c>
      <c r="C1058" t="s">
        <v>3413</v>
      </c>
      <c r="D1058" t="s">
        <v>3414</v>
      </c>
      <c r="E1058" s="18">
        <v>515</v>
      </c>
    </row>
    <row r="1059" spans="1:5" ht="15.75" customHeight="1" x14ac:dyDescent="0.25">
      <c r="A1059" s="15">
        <v>96143</v>
      </c>
      <c r="B1059" t="s">
        <v>3398</v>
      </c>
      <c r="C1059" t="s">
        <v>3415</v>
      </c>
      <c r="D1059" t="s">
        <v>3416</v>
      </c>
      <c r="E1059" s="18">
        <v>919</v>
      </c>
    </row>
    <row r="1060" spans="1:5" ht="15.75" customHeight="1" x14ac:dyDescent="0.25">
      <c r="A1060" s="15">
        <v>96145</v>
      </c>
      <c r="B1060" t="s">
        <v>3398</v>
      </c>
      <c r="C1060" t="s">
        <v>3417</v>
      </c>
      <c r="D1060" t="s">
        <v>3418</v>
      </c>
      <c r="E1060" s="18">
        <v>191</v>
      </c>
    </row>
    <row r="1061" spans="1:5" ht="15.75" customHeight="1" x14ac:dyDescent="0.25">
      <c r="A1061" s="15">
        <v>96147</v>
      </c>
      <c r="B1061" t="s">
        <v>3398</v>
      </c>
      <c r="C1061" t="s">
        <v>3419</v>
      </c>
      <c r="D1061" t="s">
        <v>3420</v>
      </c>
      <c r="E1061" s="18">
        <v>520</v>
      </c>
    </row>
    <row r="1062" spans="1:5" ht="15.75" customHeight="1" x14ac:dyDescent="0.25">
      <c r="A1062" s="15">
        <v>96149</v>
      </c>
      <c r="B1062" t="s">
        <v>3398</v>
      </c>
      <c r="C1062" t="s">
        <v>3421</v>
      </c>
      <c r="D1062" t="s">
        <v>3422</v>
      </c>
      <c r="E1062" s="18">
        <v>896</v>
      </c>
    </row>
    <row r="1063" spans="1:5" ht="15.75" customHeight="1" x14ac:dyDescent="0.25">
      <c r="A1063" s="15">
        <v>96153</v>
      </c>
      <c r="B1063" t="s">
        <v>3398</v>
      </c>
      <c r="C1063" t="s">
        <v>3423</v>
      </c>
      <c r="D1063" t="s">
        <v>3424</v>
      </c>
      <c r="E1063" s="18">
        <v>455</v>
      </c>
    </row>
    <row r="1064" spans="1:5" ht="15.75" customHeight="1" x14ac:dyDescent="0.25">
      <c r="A1064" s="15">
        <v>96155</v>
      </c>
      <c r="B1064" t="s">
        <v>3398</v>
      </c>
      <c r="C1064" t="s">
        <v>3425</v>
      </c>
      <c r="D1064" t="s">
        <v>3426</v>
      </c>
      <c r="E1064" s="18">
        <v>410</v>
      </c>
    </row>
    <row r="1065" spans="1:5" ht="15.75" customHeight="1" x14ac:dyDescent="0.25">
      <c r="A1065" s="15">
        <v>96157</v>
      </c>
      <c r="B1065" t="s">
        <v>3398</v>
      </c>
      <c r="C1065" t="s">
        <v>3427</v>
      </c>
      <c r="D1065" t="s">
        <v>3428</v>
      </c>
      <c r="E1065" s="18">
        <v>354</v>
      </c>
    </row>
    <row r="1066" spans="1:5" ht="15.75" customHeight="1" x14ac:dyDescent="0.25">
      <c r="A1066" s="15">
        <v>96161</v>
      </c>
      <c r="B1066" t="s">
        <v>3398</v>
      </c>
      <c r="C1066" t="s">
        <v>3429</v>
      </c>
      <c r="D1066" t="s">
        <v>3430</v>
      </c>
      <c r="E1066" s="18">
        <v>32</v>
      </c>
    </row>
    <row r="1067" spans="1:5" ht="15.75" customHeight="1" x14ac:dyDescent="0.25">
      <c r="A1067" s="15">
        <v>96163</v>
      </c>
      <c r="B1067" t="s">
        <v>3398</v>
      </c>
      <c r="C1067" t="s">
        <v>3431</v>
      </c>
      <c r="D1067" t="s">
        <v>3432</v>
      </c>
      <c r="E1067" s="18">
        <v>26</v>
      </c>
    </row>
    <row r="1068" spans="1:5" ht="15.75" customHeight="1" x14ac:dyDescent="0.25">
      <c r="A1068" s="15">
        <v>96165</v>
      </c>
      <c r="B1068" t="s">
        <v>3398</v>
      </c>
      <c r="C1068" t="s">
        <v>3433</v>
      </c>
      <c r="D1068" t="s">
        <v>3434</v>
      </c>
      <c r="E1068" s="18">
        <v>45</v>
      </c>
    </row>
    <row r="1069" spans="1:5" ht="15.75" customHeight="1" x14ac:dyDescent="0.25">
      <c r="A1069" s="15">
        <v>96167</v>
      </c>
      <c r="B1069" t="s">
        <v>3398</v>
      </c>
      <c r="C1069" t="s">
        <v>3435</v>
      </c>
      <c r="D1069" t="s">
        <v>3436</v>
      </c>
      <c r="E1069" s="18">
        <v>65</v>
      </c>
    </row>
    <row r="1070" spans="1:5" ht="15.75" customHeight="1" x14ac:dyDescent="0.25">
      <c r="A1070" s="15">
        <v>96169</v>
      </c>
      <c r="B1070" t="s">
        <v>3398</v>
      </c>
      <c r="C1070" t="s">
        <v>3437</v>
      </c>
      <c r="D1070" t="s">
        <v>3438</v>
      </c>
      <c r="E1070" s="18">
        <v>91</v>
      </c>
    </row>
    <row r="1071" spans="1:5" ht="15.75" customHeight="1" x14ac:dyDescent="0.25">
      <c r="A1071" s="15">
        <v>96175</v>
      </c>
      <c r="B1071" t="s">
        <v>3398</v>
      </c>
      <c r="C1071" t="s">
        <v>3439</v>
      </c>
      <c r="D1071" t="s">
        <v>3440</v>
      </c>
      <c r="E1071" s="18">
        <v>1411</v>
      </c>
    </row>
    <row r="1072" spans="1:5" ht="15.75" customHeight="1" x14ac:dyDescent="0.25">
      <c r="A1072" s="15">
        <v>96177</v>
      </c>
      <c r="B1072" t="s">
        <v>3398</v>
      </c>
      <c r="C1072" t="s">
        <v>3441</v>
      </c>
      <c r="D1072" t="s">
        <v>3442</v>
      </c>
      <c r="E1072" s="18">
        <v>7695</v>
      </c>
    </row>
    <row r="1073" spans="1:5" ht="15.75" customHeight="1" x14ac:dyDescent="0.25">
      <c r="A1073" s="15">
        <v>96179</v>
      </c>
      <c r="B1073" t="s">
        <v>3398</v>
      </c>
      <c r="C1073" t="s">
        <v>3443</v>
      </c>
      <c r="D1073" t="s">
        <v>3444</v>
      </c>
      <c r="E1073" s="18">
        <v>8210</v>
      </c>
    </row>
    <row r="1074" spans="1:5" ht="15.75" customHeight="1" x14ac:dyDescent="0.25">
      <c r="A1074" s="15">
        <v>96181</v>
      </c>
      <c r="B1074" t="s">
        <v>3398</v>
      </c>
      <c r="C1074" t="s">
        <v>3445</v>
      </c>
      <c r="E1074" s="18">
        <v>3332</v>
      </c>
    </row>
    <row r="1075" spans="1:5" ht="15.75" customHeight="1" x14ac:dyDescent="0.25">
      <c r="A1075" s="15">
        <v>96183</v>
      </c>
      <c r="B1075" t="s">
        <v>3398</v>
      </c>
      <c r="C1075" t="s">
        <v>3446</v>
      </c>
      <c r="D1075" t="s">
        <v>3447</v>
      </c>
      <c r="E1075" s="18">
        <v>5738</v>
      </c>
    </row>
    <row r="1076" spans="1:5" ht="15.75" customHeight="1" x14ac:dyDescent="0.25">
      <c r="A1076" s="15">
        <v>96185</v>
      </c>
      <c r="B1076" t="s">
        <v>3398</v>
      </c>
      <c r="C1076" t="s">
        <v>3448</v>
      </c>
      <c r="D1076" t="s">
        <v>3449</v>
      </c>
      <c r="E1076" s="18">
        <v>547</v>
      </c>
    </row>
    <row r="1077" spans="1:5" ht="15.75" customHeight="1" x14ac:dyDescent="0.25">
      <c r="A1077" s="15">
        <v>96187</v>
      </c>
      <c r="B1077" t="s">
        <v>3398</v>
      </c>
      <c r="C1077" t="s">
        <v>3450</v>
      </c>
      <c r="D1077" t="s">
        <v>3451</v>
      </c>
      <c r="E1077" s="18">
        <v>545</v>
      </c>
    </row>
    <row r="1078" spans="1:5" ht="15.75" customHeight="1" x14ac:dyDescent="0.25">
      <c r="A1078" s="15">
        <v>96189</v>
      </c>
      <c r="B1078" t="s">
        <v>3398</v>
      </c>
      <c r="C1078" t="s">
        <v>3452</v>
      </c>
      <c r="D1078" t="s">
        <v>3453</v>
      </c>
      <c r="E1078" s="18">
        <v>652</v>
      </c>
    </row>
    <row r="1079" spans="1:5" ht="15.75" customHeight="1" x14ac:dyDescent="0.25">
      <c r="A1079" s="15">
        <v>96191</v>
      </c>
      <c r="B1079" t="s">
        <v>3398</v>
      </c>
      <c r="C1079" t="s">
        <v>3454</v>
      </c>
      <c r="D1079" t="s">
        <v>3455</v>
      </c>
      <c r="E1079" s="18">
        <v>592</v>
      </c>
    </row>
    <row r="1080" spans="1:5" ht="15.75" customHeight="1" x14ac:dyDescent="0.25">
      <c r="A1080" s="15">
        <v>96193</v>
      </c>
      <c r="B1080" t="s">
        <v>3398</v>
      </c>
      <c r="C1080" t="s">
        <v>3456</v>
      </c>
      <c r="D1080" t="s">
        <v>3457</v>
      </c>
      <c r="E1080" s="18">
        <v>592</v>
      </c>
    </row>
    <row r="1081" spans="1:5" ht="15.75" customHeight="1" x14ac:dyDescent="0.25">
      <c r="A1081" s="15">
        <v>96195</v>
      </c>
      <c r="B1081" t="s">
        <v>3398</v>
      </c>
      <c r="C1081" t="s">
        <v>3458</v>
      </c>
      <c r="D1081" t="s">
        <v>3459</v>
      </c>
      <c r="E1081" s="18">
        <v>566</v>
      </c>
    </row>
    <row r="1082" spans="1:5" ht="15.75" customHeight="1" x14ac:dyDescent="0.25">
      <c r="A1082" s="15">
        <v>96197</v>
      </c>
      <c r="B1082" t="s">
        <v>3398</v>
      </c>
      <c r="C1082" t="s">
        <v>3460</v>
      </c>
      <c r="D1082" t="s">
        <v>3461</v>
      </c>
      <c r="E1082" s="18">
        <v>617</v>
      </c>
    </row>
    <row r="1083" spans="1:5" ht="15.75" customHeight="1" x14ac:dyDescent="0.25">
      <c r="A1083" s="15">
        <v>96199</v>
      </c>
      <c r="B1083" t="s">
        <v>3398</v>
      </c>
      <c r="C1083" t="s">
        <v>3462</v>
      </c>
      <c r="D1083" t="s">
        <v>3463</v>
      </c>
      <c r="E1083" s="18">
        <v>736</v>
      </c>
    </row>
    <row r="1084" spans="1:5" ht="15.75" customHeight="1" x14ac:dyDescent="0.25">
      <c r="A1084" s="15">
        <v>96211</v>
      </c>
      <c r="B1084" t="s">
        <v>3398</v>
      </c>
      <c r="C1084" t="s">
        <v>3464</v>
      </c>
      <c r="D1084" t="s">
        <v>3465</v>
      </c>
      <c r="E1084" s="18">
        <v>869</v>
      </c>
    </row>
    <row r="1085" spans="1:5" ht="15.75" customHeight="1" x14ac:dyDescent="0.25">
      <c r="A1085" s="15">
        <v>96215</v>
      </c>
      <c r="B1085" t="s">
        <v>3398</v>
      </c>
      <c r="C1085" t="s">
        <v>3466</v>
      </c>
      <c r="D1085" t="s">
        <v>3467</v>
      </c>
      <c r="E1085" s="18">
        <v>346</v>
      </c>
    </row>
    <row r="1086" spans="1:5" ht="15.75" customHeight="1" x14ac:dyDescent="0.25">
      <c r="A1086" s="15">
        <v>96231</v>
      </c>
      <c r="B1086" t="s">
        <v>3398</v>
      </c>
      <c r="C1086" t="s">
        <v>3468</v>
      </c>
      <c r="D1086" t="s">
        <v>3469</v>
      </c>
      <c r="E1086" s="18">
        <v>569</v>
      </c>
    </row>
    <row r="1087" spans="1:5" ht="15.75" customHeight="1" x14ac:dyDescent="0.25">
      <c r="A1087" s="15">
        <v>96233</v>
      </c>
      <c r="B1087" t="s">
        <v>3398</v>
      </c>
      <c r="C1087" t="s">
        <v>3470</v>
      </c>
      <c r="D1087" t="s">
        <v>3471</v>
      </c>
      <c r="E1087" s="18">
        <v>327</v>
      </c>
    </row>
    <row r="1088" spans="1:5" ht="15.75" customHeight="1" x14ac:dyDescent="0.25">
      <c r="A1088" s="15">
        <v>96235</v>
      </c>
      <c r="B1088" t="s">
        <v>3398</v>
      </c>
      <c r="C1088" t="s">
        <v>3472</v>
      </c>
      <c r="D1088" t="s">
        <v>3473</v>
      </c>
      <c r="E1088" s="18">
        <v>505</v>
      </c>
    </row>
    <row r="1089" spans="1:5" ht="15.75" customHeight="1" x14ac:dyDescent="0.25">
      <c r="A1089" s="15">
        <v>96237</v>
      </c>
      <c r="B1089" t="s">
        <v>3398</v>
      </c>
      <c r="C1089" t="s">
        <v>3474</v>
      </c>
      <c r="D1089" t="s">
        <v>3475</v>
      </c>
      <c r="E1089" s="18">
        <v>788</v>
      </c>
    </row>
    <row r="1090" spans="1:5" ht="15.75" customHeight="1" x14ac:dyDescent="0.25">
      <c r="A1090" s="15">
        <v>96239</v>
      </c>
      <c r="B1090" t="s">
        <v>3398</v>
      </c>
      <c r="C1090" t="s">
        <v>3476</v>
      </c>
      <c r="D1090" t="s">
        <v>3477</v>
      </c>
      <c r="E1090" s="18">
        <v>329</v>
      </c>
    </row>
    <row r="1091" spans="1:5" ht="15.75" customHeight="1" x14ac:dyDescent="0.25">
      <c r="A1091" s="15">
        <v>96241</v>
      </c>
      <c r="B1091" t="s">
        <v>3398</v>
      </c>
      <c r="C1091" t="s">
        <v>3478</v>
      </c>
      <c r="D1091" t="s">
        <v>3479</v>
      </c>
      <c r="E1091" s="18">
        <v>452</v>
      </c>
    </row>
    <row r="1092" spans="1:5" ht="15.75" customHeight="1" x14ac:dyDescent="0.25">
      <c r="A1092" s="15">
        <v>96247</v>
      </c>
      <c r="B1092" t="s">
        <v>3398</v>
      </c>
      <c r="C1092" t="s">
        <v>3480</v>
      </c>
      <c r="D1092" t="s">
        <v>3481</v>
      </c>
      <c r="E1092" s="18">
        <v>153</v>
      </c>
    </row>
    <row r="1093" spans="1:5" ht="15.75" customHeight="1" x14ac:dyDescent="0.25">
      <c r="A1093" s="15">
        <v>96249</v>
      </c>
      <c r="B1093" t="s">
        <v>3398</v>
      </c>
      <c r="C1093" t="s">
        <v>3482</v>
      </c>
      <c r="D1093" t="s">
        <v>3483</v>
      </c>
      <c r="E1093" s="18">
        <v>233</v>
      </c>
    </row>
    <row r="1094" spans="1:5" ht="15.75" customHeight="1" x14ac:dyDescent="0.25">
      <c r="A1094" s="15">
        <v>96257</v>
      </c>
      <c r="B1094" t="s">
        <v>3398</v>
      </c>
      <c r="C1094" t="s">
        <v>3484</v>
      </c>
      <c r="D1094" t="s">
        <v>3485</v>
      </c>
      <c r="E1094" s="18">
        <v>534</v>
      </c>
    </row>
    <row r="1095" spans="1:5" ht="15.75" customHeight="1" x14ac:dyDescent="0.25">
      <c r="A1095" s="15">
        <v>96259</v>
      </c>
      <c r="B1095" t="s">
        <v>3398</v>
      </c>
      <c r="C1095" t="s">
        <v>3486</v>
      </c>
      <c r="D1095" t="s">
        <v>3487</v>
      </c>
      <c r="E1095" s="18">
        <v>170</v>
      </c>
    </row>
    <row r="1096" spans="1:5" ht="15.75" customHeight="1" x14ac:dyDescent="0.25">
      <c r="A1096" s="15">
        <v>96265</v>
      </c>
      <c r="B1096" t="s">
        <v>3398</v>
      </c>
      <c r="C1096" t="s">
        <v>3488</v>
      </c>
      <c r="D1096" t="s">
        <v>3489</v>
      </c>
      <c r="E1096" s="18">
        <v>742</v>
      </c>
    </row>
    <row r="1097" spans="1:5" ht="15.75" customHeight="1" x14ac:dyDescent="0.25">
      <c r="A1097" s="15">
        <v>96267</v>
      </c>
      <c r="B1097" t="s">
        <v>3398</v>
      </c>
      <c r="C1097" t="s">
        <v>3490</v>
      </c>
      <c r="D1097" t="s">
        <v>3491</v>
      </c>
      <c r="E1097" s="18">
        <v>581</v>
      </c>
    </row>
    <row r="1098" spans="1:5" ht="15.75" customHeight="1" x14ac:dyDescent="0.25">
      <c r="A1098" s="15">
        <v>96269</v>
      </c>
      <c r="B1098" t="s">
        <v>3398</v>
      </c>
      <c r="C1098" t="s">
        <v>3492</v>
      </c>
      <c r="D1098" t="s">
        <v>3493</v>
      </c>
      <c r="E1098" s="18">
        <v>581</v>
      </c>
    </row>
    <row r="1099" spans="1:5" ht="15.75" customHeight="1" x14ac:dyDescent="0.25">
      <c r="A1099" s="15">
        <v>96273</v>
      </c>
      <c r="B1099" t="s">
        <v>3398</v>
      </c>
      <c r="C1099" t="s">
        <v>3494</v>
      </c>
      <c r="D1099" t="s">
        <v>3495</v>
      </c>
      <c r="E1099" s="18">
        <v>319</v>
      </c>
    </row>
    <row r="1100" spans="1:5" ht="15.75" customHeight="1" x14ac:dyDescent="0.25">
      <c r="A1100" s="15">
        <v>96313</v>
      </c>
      <c r="B1100" t="s">
        <v>3398</v>
      </c>
      <c r="C1100" t="s">
        <v>3496</v>
      </c>
      <c r="D1100" t="s">
        <v>3497</v>
      </c>
      <c r="E1100" s="18">
        <v>100</v>
      </c>
    </row>
    <row r="1101" spans="1:5" ht="15.75" customHeight="1" x14ac:dyDescent="0.25">
      <c r="A1101" s="15">
        <v>96315</v>
      </c>
      <c r="B1101" t="s">
        <v>3398</v>
      </c>
      <c r="C1101" t="s">
        <v>3498</v>
      </c>
      <c r="D1101" t="s">
        <v>3499</v>
      </c>
      <c r="E1101" s="18">
        <v>25</v>
      </c>
    </row>
    <row r="1102" spans="1:5" ht="15.75" customHeight="1" x14ac:dyDescent="0.25">
      <c r="A1102" s="15">
        <v>96317</v>
      </c>
      <c r="B1102" t="s">
        <v>3398</v>
      </c>
      <c r="C1102" t="s">
        <v>3500</v>
      </c>
      <c r="D1102" t="s">
        <v>3501</v>
      </c>
      <c r="E1102" s="18">
        <v>679</v>
      </c>
    </row>
    <row r="1103" spans="1:5" ht="15.75" customHeight="1" x14ac:dyDescent="0.25">
      <c r="A1103" s="15">
        <v>96319</v>
      </c>
      <c r="B1103" t="s">
        <v>3398</v>
      </c>
      <c r="C1103" t="s">
        <v>3502</v>
      </c>
      <c r="D1103" t="s">
        <v>3503</v>
      </c>
      <c r="E1103" s="18">
        <v>106</v>
      </c>
    </row>
    <row r="1104" spans="1:5" ht="15.75" customHeight="1" x14ac:dyDescent="0.25">
      <c r="A1104" s="15">
        <v>96321</v>
      </c>
      <c r="B1104" t="s">
        <v>3398</v>
      </c>
      <c r="C1104" t="s">
        <v>3504</v>
      </c>
      <c r="D1104" t="s">
        <v>3505</v>
      </c>
      <c r="E1104" s="18">
        <v>24</v>
      </c>
    </row>
    <row r="1105" spans="1:5" ht="15.75" customHeight="1" x14ac:dyDescent="0.25">
      <c r="A1105" s="15">
        <v>96323</v>
      </c>
      <c r="B1105" t="s">
        <v>3398</v>
      </c>
      <c r="C1105" t="s">
        <v>3506</v>
      </c>
      <c r="D1105" t="s">
        <v>3507</v>
      </c>
      <c r="E1105" s="18">
        <v>24</v>
      </c>
    </row>
    <row r="1106" spans="1:5" ht="15.75" customHeight="1" x14ac:dyDescent="0.25">
      <c r="A1106" s="15">
        <v>96325</v>
      </c>
      <c r="B1106" t="s">
        <v>3398</v>
      </c>
      <c r="C1106" t="s">
        <v>3508</v>
      </c>
      <c r="D1106" t="s">
        <v>3509</v>
      </c>
      <c r="E1106" s="18">
        <v>217</v>
      </c>
    </row>
    <row r="1107" spans="1:5" ht="15.75" customHeight="1" x14ac:dyDescent="0.25">
      <c r="A1107" s="15">
        <v>96413</v>
      </c>
      <c r="B1107" t="s">
        <v>3398</v>
      </c>
      <c r="C1107" t="s">
        <v>3510</v>
      </c>
      <c r="D1107" t="s">
        <v>3511</v>
      </c>
      <c r="E1107" s="18">
        <v>237</v>
      </c>
    </row>
    <row r="1108" spans="1:5" ht="15.75" customHeight="1" x14ac:dyDescent="0.25">
      <c r="A1108" s="15">
        <v>96415</v>
      </c>
      <c r="B1108" t="s">
        <v>3398</v>
      </c>
      <c r="C1108" t="s">
        <v>3512</v>
      </c>
      <c r="D1108" t="s">
        <v>3513</v>
      </c>
      <c r="E1108" s="18">
        <v>54</v>
      </c>
    </row>
    <row r="1109" spans="1:5" ht="15.75" customHeight="1" x14ac:dyDescent="0.25">
      <c r="A1109" s="15">
        <v>96419</v>
      </c>
      <c r="B1109" t="s">
        <v>3398</v>
      </c>
      <c r="C1109" t="s">
        <v>3514</v>
      </c>
      <c r="D1109" t="s">
        <v>3515</v>
      </c>
      <c r="E1109" s="18">
        <v>346</v>
      </c>
    </row>
    <row r="1110" spans="1:5" ht="15.75" customHeight="1" x14ac:dyDescent="0.25">
      <c r="A1110" s="15">
        <v>96421</v>
      </c>
      <c r="B1110" t="s">
        <v>3398</v>
      </c>
      <c r="C1110" t="s">
        <v>3516</v>
      </c>
      <c r="D1110" t="s">
        <v>3517</v>
      </c>
      <c r="E1110" s="18">
        <v>167</v>
      </c>
    </row>
    <row r="1111" spans="1:5" ht="15.75" customHeight="1" x14ac:dyDescent="0.25">
      <c r="A1111" s="15">
        <v>96423</v>
      </c>
      <c r="B1111" t="s">
        <v>3398</v>
      </c>
      <c r="C1111" t="s">
        <v>3518</v>
      </c>
      <c r="D1111" t="s">
        <v>3519</v>
      </c>
      <c r="E1111" s="18">
        <v>58</v>
      </c>
    </row>
    <row r="1112" spans="1:5" ht="15.75" customHeight="1" x14ac:dyDescent="0.25">
      <c r="A1112" s="15">
        <v>96425</v>
      </c>
      <c r="B1112" t="s">
        <v>3398</v>
      </c>
      <c r="C1112" t="s">
        <v>3520</v>
      </c>
      <c r="D1112" t="s">
        <v>3521</v>
      </c>
      <c r="E1112" s="18">
        <v>65</v>
      </c>
    </row>
    <row r="1113" spans="1:5" ht="15.75" customHeight="1" x14ac:dyDescent="0.25">
      <c r="A1113" s="15">
        <v>96427</v>
      </c>
      <c r="B1113" t="s">
        <v>3398</v>
      </c>
      <c r="C1113" t="s">
        <v>3522</v>
      </c>
      <c r="D1113" t="s">
        <v>3523</v>
      </c>
      <c r="E1113" s="18">
        <v>47</v>
      </c>
    </row>
    <row r="1114" spans="1:5" ht="15.75" customHeight="1" x14ac:dyDescent="0.25">
      <c r="A1114" s="15">
        <v>96511</v>
      </c>
      <c r="B1114" t="s">
        <v>3398</v>
      </c>
      <c r="C1114" t="s">
        <v>3524</v>
      </c>
      <c r="D1114" t="s">
        <v>3525</v>
      </c>
      <c r="E1114" s="18">
        <v>76</v>
      </c>
    </row>
    <row r="1115" spans="1:5" ht="15.75" customHeight="1" x14ac:dyDescent="0.25">
      <c r="A1115" s="15">
        <v>96515</v>
      </c>
      <c r="B1115" t="s">
        <v>3398</v>
      </c>
      <c r="C1115" t="s">
        <v>3526</v>
      </c>
      <c r="D1115" t="s">
        <v>3527</v>
      </c>
      <c r="E1115" s="18">
        <v>254</v>
      </c>
    </row>
    <row r="1116" spans="1:5" ht="15.75" customHeight="1" x14ac:dyDescent="0.25">
      <c r="A1116" s="15">
        <v>96519</v>
      </c>
      <c r="B1116" t="s">
        <v>3398</v>
      </c>
      <c r="C1116" t="s">
        <v>3528</v>
      </c>
      <c r="D1116" t="s">
        <v>3529</v>
      </c>
      <c r="E1116" s="18">
        <v>7387</v>
      </c>
    </row>
    <row r="1117" spans="1:5" ht="15.75" customHeight="1" x14ac:dyDescent="0.25">
      <c r="A1117" s="15">
        <v>96521</v>
      </c>
      <c r="B1117" t="s">
        <v>3398</v>
      </c>
      <c r="C1117" t="s">
        <v>3530</v>
      </c>
      <c r="D1117" t="s">
        <v>3531</v>
      </c>
      <c r="E1117" s="18">
        <v>371</v>
      </c>
    </row>
    <row r="1118" spans="1:5" ht="15.75" customHeight="1" x14ac:dyDescent="0.25">
      <c r="A1118" s="15">
        <v>96523</v>
      </c>
      <c r="B1118" t="s">
        <v>3398</v>
      </c>
      <c r="C1118" t="s">
        <v>3532</v>
      </c>
      <c r="D1118" t="s">
        <v>3533</v>
      </c>
      <c r="E1118" s="18">
        <v>47</v>
      </c>
    </row>
    <row r="1119" spans="1:5" ht="15.75" customHeight="1" x14ac:dyDescent="0.25">
      <c r="A1119" s="15">
        <v>96525</v>
      </c>
      <c r="B1119" t="s">
        <v>3398</v>
      </c>
      <c r="C1119" t="s">
        <v>3534</v>
      </c>
      <c r="D1119" t="s">
        <v>3535</v>
      </c>
      <c r="E1119" s="18">
        <v>81</v>
      </c>
    </row>
    <row r="1120" spans="1:5" ht="15.75" customHeight="1" x14ac:dyDescent="0.25">
      <c r="A1120" s="15">
        <v>96611</v>
      </c>
      <c r="B1120" t="s">
        <v>3398</v>
      </c>
      <c r="C1120" t="s">
        <v>3536</v>
      </c>
      <c r="D1120" t="s">
        <v>3537</v>
      </c>
      <c r="E1120" s="18">
        <v>40</v>
      </c>
    </row>
    <row r="1121" spans="1:5" ht="15.75" customHeight="1" x14ac:dyDescent="0.25">
      <c r="A1121" s="15">
        <v>96613</v>
      </c>
      <c r="B1121" t="s">
        <v>3398</v>
      </c>
      <c r="C1121" t="s">
        <v>3538</v>
      </c>
      <c r="D1121" t="s">
        <v>3539</v>
      </c>
      <c r="E1121" s="18">
        <v>37</v>
      </c>
    </row>
    <row r="1122" spans="1:5" ht="15.75" customHeight="1" x14ac:dyDescent="0.25">
      <c r="A1122" s="15">
        <v>96617</v>
      </c>
      <c r="B1122" t="s">
        <v>3398</v>
      </c>
      <c r="C1122" t="s">
        <v>3540</v>
      </c>
      <c r="D1122" t="s">
        <v>3541</v>
      </c>
      <c r="E1122" s="18">
        <v>55</v>
      </c>
    </row>
    <row r="1123" spans="1:5" ht="15.75" customHeight="1" x14ac:dyDescent="0.25">
      <c r="A1123" s="15">
        <v>96621</v>
      </c>
      <c r="B1123" t="s">
        <v>3398</v>
      </c>
      <c r="C1123" t="s">
        <v>3542</v>
      </c>
      <c r="D1123" t="s">
        <v>3543</v>
      </c>
      <c r="E1123" s="18">
        <v>77</v>
      </c>
    </row>
    <row r="1124" spans="1:5" ht="15.75" customHeight="1" x14ac:dyDescent="0.25">
      <c r="A1124" s="15">
        <v>96623</v>
      </c>
      <c r="B1124" t="s">
        <v>3398</v>
      </c>
      <c r="C1124" t="s">
        <v>3544</v>
      </c>
      <c r="D1124" t="s">
        <v>3545</v>
      </c>
      <c r="E1124" s="18">
        <v>84</v>
      </c>
    </row>
    <row r="1125" spans="1:5" ht="15.75" customHeight="1" x14ac:dyDescent="0.25">
      <c r="A1125" s="15">
        <v>96625</v>
      </c>
      <c r="B1125" t="s">
        <v>3398</v>
      </c>
      <c r="C1125" t="s">
        <v>3546</v>
      </c>
      <c r="D1125" t="s">
        <v>3547</v>
      </c>
      <c r="E1125" s="18">
        <v>242</v>
      </c>
    </row>
    <row r="1126" spans="1:5" ht="15.75" customHeight="1" x14ac:dyDescent="0.25">
      <c r="A1126" s="15">
        <v>96627</v>
      </c>
      <c r="B1126" t="s">
        <v>3398</v>
      </c>
      <c r="C1126" t="s">
        <v>3548</v>
      </c>
      <c r="D1126" t="s">
        <v>3549</v>
      </c>
      <c r="E1126" s="18">
        <v>1633</v>
      </c>
    </row>
    <row r="1127" spans="1:5" ht="15.75" customHeight="1" x14ac:dyDescent="0.25">
      <c r="A1127" s="15">
        <v>96629</v>
      </c>
      <c r="B1127" t="s">
        <v>3398</v>
      </c>
      <c r="C1127" t="s">
        <v>3550</v>
      </c>
      <c r="D1127" t="s">
        <v>3551</v>
      </c>
      <c r="E1127" s="18">
        <v>590</v>
      </c>
    </row>
    <row r="1128" spans="1:5" ht="15.75" customHeight="1" x14ac:dyDescent="0.25">
      <c r="A1128" s="15">
        <v>96711</v>
      </c>
      <c r="B1128" t="s">
        <v>3398</v>
      </c>
      <c r="C1128" t="s">
        <v>3552</v>
      </c>
      <c r="D1128" t="s">
        <v>3553</v>
      </c>
      <c r="E1128" s="18">
        <v>24</v>
      </c>
    </row>
    <row r="1129" spans="1:5" ht="15.75" customHeight="1" x14ac:dyDescent="0.25">
      <c r="A1129" s="15">
        <v>96713</v>
      </c>
      <c r="B1129" t="s">
        <v>3398</v>
      </c>
      <c r="C1129" t="s">
        <v>3554</v>
      </c>
      <c r="D1129" t="s">
        <v>3555</v>
      </c>
      <c r="E1129" s="18">
        <v>12</v>
      </c>
    </row>
    <row r="1130" spans="1:5" ht="15.75" customHeight="1" x14ac:dyDescent="0.25">
      <c r="A1130" s="15">
        <v>96715</v>
      </c>
      <c r="B1130" t="s">
        <v>3398</v>
      </c>
      <c r="C1130" t="s">
        <v>3556</v>
      </c>
      <c r="D1130" t="s">
        <v>3557</v>
      </c>
      <c r="E1130" s="18">
        <v>518</v>
      </c>
    </row>
    <row r="1131" spans="1:5" ht="15.75" customHeight="1" x14ac:dyDescent="0.25">
      <c r="A1131" s="15">
        <v>96717</v>
      </c>
      <c r="B1131" t="s">
        <v>3398</v>
      </c>
      <c r="C1131" t="s">
        <v>3558</v>
      </c>
      <c r="D1131" t="s">
        <v>3559</v>
      </c>
      <c r="E1131" s="18">
        <v>58</v>
      </c>
    </row>
    <row r="1132" spans="1:5" ht="15.75" customHeight="1" x14ac:dyDescent="0.25">
      <c r="A1132" s="15">
        <v>96811</v>
      </c>
      <c r="B1132" t="s">
        <v>3398</v>
      </c>
      <c r="C1132" t="s">
        <v>3560</v>
      </c>
      <c r="D1132" t="s">
        <v>3561</v>
      </c>
      <c r="E1132" s="18">
        <v>101</v>
      </c>
    </row>
    <row r="1133" spans="1:5" ht="15.75" customHeight="1" x14ac:dyDescent="0.25">
      <c r="A1133" s="15">
        <v>96813</v>
      </c>
      <c r="B1133" t="s">
        <v>3398</v>
      </c>
      <c r="C1133" t="s">
        <v>3562</v>
      </c>
      <c r="D1133" t="s">
        <v>3563</v>
      </c>
      <c r="E1133" s="18">
        <v>181</v>
      </c>
    </row>
    <row r="1134" spans="1:5" ht="15.75" customHeight="1" x14ac:dyDescent="0.25">
      <c r="A1134" s="15">
        <v>96815</v>
      </c>
      <c r="B1134" t="s">
        <v>3398</v>
      </c>
      <c r="C1134" t="s">
        <v>3564</v>
      </c>
      <c r="D1134" t="s">
        <v>3565</v>
      </c>
      <c r="E1134" s="18">
        <v>419</v>
      </c>
    </row>
    <row r="1135" spans="1:5" ht="15.75" customHeight="1" x14ac:dyDescent="0.25">
      <c r="A1135" s="15">
        <v>96817</v>
      </c>
      <c r="B1135" t="s">
        <v>3398</v>
      </c>
      <c r="C1135" t="s">
        <v>3566</v>
      </c>
      <c r="D1135" t="s">
        <v>3565</v>
      </c>
      <c r="E1135" s="18">
        <v>526</v>
      </c>
    </row>
    <row r="1136" spans="1:5" ht="15.75" customHeight="1" x14ac:dyDescent="0.25">
      <c r="A1136" s="15">
        <v>96819</v>
      </c>
      <c r="B1136" t="s">
        <v>3398</v>
      </c>
      <c r="C1136" t="s">
        <v>3567</v>
      </c>
      <c r="D1136" t="s">
        <v>3565</v>
      </c>
      <c r="E1136" s="18">
        <v>206</v>
      </c>
    </row>
    <row r="1137" spans="1:5" ht="15.75" customHeight="1" x14ac:dyDescent="0.25">
      <c r="A1137" s="15">
        <v>96821</v>
      </c>
      <c r="B1137" t="s">
        <v>3398</v>
      </c>
      <c r="C1137" t="s">
        <v>3568</v>
      </c>
      <c r="D1137" t="s">
        <v>3569</v>
      </c>
      <c r="E1137" s="18">
        <v>180</v>
      </c>
    </row>
    <row r="1138" spans="1:5" ht="15.75" customHeight="1" x14ac:dyDescent="0.25">
      <c r="A1138" s="15">
        <v>96825</v>
      </c>
      <c r="B1138" t="s">
        <v>3398</v>
      </c>
      <c r="C1138" t="s">
        <v>3570</v>
      </c>
      <c r="D1138" t="s">
        <v>3565</v>
      </c>
      <c r="E1138" s="18">
        <v>403</v>
      </c>
    </row>
    <row r="1139" spans="1:5" ht="15.75" customHeight="1" x14ac:dyDescent="0.25">
      <c r="A1139" s="15">
        <v>96827</v>
      </c>
      <c r="B1139" t="s">
        <v>3398</v>
      </c>
      <c r="C1139" t="s">
        <v>3571</v>
      </c>
      <c r="D1139" t="s">
        <v>3565</v>
      </c>
      <c r="E1139" s="18">
        <v>429</v>
      </c>
    </row>
    <row r="1140" spans="1:5" ht="15.75" customHeight="1" x14ac:dyDescent="0.25">
      <c r="A1140" s="15">
        <v>96829</v>
      </c>
      <c r="B1140" t="s">
        <v>3398</v>
      </c>
      <c r="C1140" t="s">
        <v>3572</v>
      </c>
      <c r="D1140" t="s">
        <v>3565</v>
      </c>
      <c r="E1140" s="18">
        <v>420</v>
      </c>
    </row>
    <row r="1141" spans="1:5" ht="15.75" customHeight="1" x14ac:dyDescent="0.25">
      <c r="A1141" s="15">
        <v>96831</v>
      </c>
      <c r="B1141" t="s">
        <v>3398</v>
      </c>
      <c r="C1141" t="s">
        <v>3573</v>
      </c>
      <c r="D1141" t="s">
        <v>3565</v>
      </c>
      <c r="E1141" s="18">
        <v>410</v>
      </c>
    </row>
    <row r="1142" spans="1:5" ht="15.75" customHeight="1" x14ac:dyDescent="0.25">
      <c r="A1142" s="15">
        <v>96833</v>
      </c>
      <c r="B1142" t="s">
        <v>3398</v>
      </c>
      <c r="C1142" t="s">
        <v>3574</v>
      </c>
      <c r="D1142" t="s">
        <v>3575</v>
      </c>
      <c r="E1142" s="18">
        <v>171</v>
      </c>
    </row>
    <row r="1143" spans="1:5" ht="15.75" customHeight="1" x14ac:dyDescent="0.25">
      <c r="A1143" s="15">
        <v>96835</v>
      </c>
      <c r="B1143" t="s">
        <v>3398</v>
      </c>
      <c r="C1143" t="s">
        <v>3576</v>
      </c>
      <c r="D1143" t="s">
        <v>3577</v>
      </c>
      <c r="E1143" s="18">
        <v>23</v>
      </c>
    </row>
    <row r="1144" spans="1:5" ht="15.75" customHeight="1" x14ac:dyDescent="0.25">
      <c r="A1144" s="15">
        <v>96837</v>
      </c>
      <c r="B1144" t="s">
        <v>3398</v>
      </c>
      <c r="C1144" t="s">
        <v>3578</v>
      </c>
      <c r="D1144" t="s">
        <v>3579</v>
      </c>
      <c r="E1144" s="18">
        <v>631</v>
      </c>
    </row>
    <row r="1145" spans="1:5" ht="15.75" customHeight="1" x14ac:dyDescent="0.25">
      <c r="A1145" s="15">
        <v>96839</v>
      </c>
      <c r="B1145" t="s">
        <v>3398</v>
      </c>
      <c r="C1145" t="s">
        <v>3580</v>
      </c>
      <c r="D1145" t="s">
        <v>3581</v>
      </c>
      <c r="E1145" s="18">
        <v>753</v>
      </c>
    </row>
    <row r="1146" spans="1:5" ht="15.75" customHeight="1" x14ac:dyDescent="0.25">
      <c r="A1146" s="15">
        <v>96843</v>
      </c>
      <c r="B1146" t="s">
        <v>3398</v>
      </c>
      <c r="C1146" t="s">
        <v>3582</v>
      </c>
      <c r="D1146" t="s">
        <v>3583</v>
      </c>
      <c r="E1146" s="18">
        <v>3351</v>
      </c>
    </row>
    <row r="1147" spans="1:5" ht="15.75" customHeight="1" x14ac:dyDescent="0.25">
      <c r="A1147" s="15">
        <v>96847</v>
      </c>
      <c r="B1147" t="s">
        <v>3398</v>
      </c>
      <c r="C1147" t="s">
        <v>3584</v>
      </c>
      <c r="D1147" t="s">
        <v>3585</v>
      </c>
      <c r="E1147" s="18">
        <v>210</v>
      </c>
    </row>
    <row r="1148" spans="1:5" ht="15.75" customHeight="1" x14ac:dyDescent="0.25">
      <c r="A1148" s="15">
        <v>96853</v>
      </c>
      <c r="B1148" t="s">
        <v>3398</v>
      </c>
      <c r="C1148" t="s">
        <v>3586</v>
      </c>
      <c r="D1148" t="s">
        <v>3587</v>
      </c>
      <c r="E1148" s="18">
        <v>443</v>
      </c>
    </row>
    <row r="1149" spans="1:5" ht="15.75" customHeight="1" x14ac:dyDescent="0.25">
      <c r="A1149" s="15">
        <v>96855</v>
      </c>
      <c r="B1149" t="s">
        <v>3398</v>
      </c>
      <c r="C1149" t="s">
        <v>3588</v>
      </c>
      <c r="D1149" t="s">
        <v>3589</v>
      </c>
      <c r="E1149" s="18">
        <v>427</v>
      </c>
    </row>
    <row r="1150" spans="1:5" ht="15.75" customHeight="1" x14ac:dyDescent="0.25">
      <c r="A1150" s="15">
        <v>96857</v>
      </c>
      <c r="B1150" t="s">
        <v>3398</v>
      </c>
      <c r="C1150" t="s">
        <v>3590</v>
      </c>
      <c r="D1150" t="s">
        <v>3591</v>
      </c>
      <c r="E1150" s="18">
        <v>66</v>
      </c>
    </row>
    <row r="1151" spans="1:5" ht="15.75" customHeight="1" x14ac:dyDescent="0.25">
      <c r="A1151" s="15">
        <v>96859</v>
      </c>
      <c r="B1151" t="s">
        <v>3398</v>
      </c>
      <c r="C1151" t="s">
        <v>3592</v>
      </c>
      <c r="D1151" t="s">
        <v>3593</v>
      </c>
      <c r="E1151" s="18">
        <v>51</v>
      </c>
    </row>
    <row r="1152" spans="1:5" ht="15.75" customHeight="1" x14ac:dyDescent="0.25">
      <c r="A1152" s="15">
        <v>96861</v>
      </c>
      <c r="B1152" t="s">
        <v>3398</v>
      </c>
      <c r="C1152" t="s">
        <v>3594</v>
      </c>
      <c r="D1152" t="s">
        <v>3595</v>
      </c>
      <c r="E1152" s="18">
        <v>36</v>
      </c>
    </row>
    <row r="1153" spans="1:5" ht="15.75" customHeight="1" x14ac:dyDescent="0.25">
      <c r="A1153" s="15">
        <v>96863</v>
      </c>
      <c r="B1153" t="s">
        <v>3398</v>
      </c>
      <c r="C1153" t="s">
        <v>3596</v>
      </c>
      <c r="D1153" t="s">
        <v>3597</v>
      </c>
      <c r="E1153" s="18">
        <v>50</v>
      </c>
    </row>
    <row r="1154" spans="1:5" ht="15.75" customHeight="1" x14ac:dyDescent="0.25">
      <c r="A1154" s="15">
        <v>96865</v>
      </c>
      <c r="B1154" t="s">
        <v>3398</v>
      </c>
      <c r="C1154" t="s">
        <v>3598</v>
      </c>
      <c r="D1154" t="s">
        <v>3599</v>
      </c>
      <c r="E1154" s="18">
        <v>28</v>
      </c>
    </row>
    <row r="1155" spans="1:5" ht="15.75" customHeight="1" x14ac:dyDescent="0.25">
      <c r="A1155" s="15">
        <v>96869</v>
      </c>
      <c r="B1155" t="s">
        <v>3398</v>
      </c>
      <c r="C1155" t="s">
        <v>3600</v>
      </c>
      <c r="D1155" t="s">
        <v>3601</v>
      </c>
      <c r="E1155" s="18">
        <v>61</v>
      </c>
    </row>
    <row r="1156" spans="1:5" ht="15.75" customHeight="1" x14ac:dyDescent="0.25">
      <c r="A1156" s="15">
        <v>96871</v>
      </c>
      <c r="B1156" t="s">
        <v>3398</v>
      </c>
      <c r="C1156" t="s">
        <v>3602</v>
      </c>
      <c r="D1156" t="s">
        <v>3603</v>
      </c>
      <c r="E1156" s="18">
        <v>640</v>
      </c>
    </row>
    <row r="1157" spans="1:5" ht="15.75" customHeight="1" x14ac:dyDescent="0.25">
      <c r="A1157" s="15">
        <v>96873</v>
      </c>
      <c r="B1157" t="s">
        <v>3398</v>
      </c>
      <c r="C1157" t="s">
        <v>3604</v>
      </c>
      <c r="D1157" t="s">
        <v>3605</v>
      </c>
      <c r="E1157" s="18">
        <v>167</v>
      </c>
    </row>
    <row r="1158" spans="1:5" ht="15.75" customHeight="1" x14ac:dyDescent="0.25">
      <c r="A1158" s="15">
        <v>96875</v>
      </c>
      <c r="B1158" t="s">
        <v>3398</v>
      </c>
      <c r="C1158" t="s">
        <v>3606</v>
      </c>
      <c r="D1158" t="s">
        <v>3607</v>
      </c>
      <c r="E1158" s="18">
        <v>224</v>
      </c>
    </row>
    <row r="1159" spans="1:5" ht="15.75" customHeight="1" x14ac:dyDescent="0.25">
      <c r="A1159" s="15">
        <v>96877</v>
      </c>
      <c r="B1159" t="s">
        <v>3398</v>
      </c>
      <c r="C1159" t="s">
        <v>3608</v>
      </c>
      <c r="D1159" t="s">
        <v>3609</v>
      </c>
      <c r="E1159" s="18">
        <v>202</v>
      </c>
    </row>
    <row r="1160" spans="1:5" ht="15.75" customHeight="1" x14ac:dyDescent="0.25">
      <c r="A1160" s="15">
        <v>96879</v>
      </c>
      <c r="B1160" t="s">
        <v>3398</v>
      </c>
      <c r="C1160" t="s">
        <v>3610</v>
      </c>
      <c r="D1160" t="s">
        <v>3611</v>
      </c>
      <c r="E1160" s="18">
        <v>232</v>
      </c>
    </row>
    <row r="1161" spans="1:5" ht="15.75" customHeight="1" x14ac:dyDescent="0.25">
      <c r="A1161" s="15">
        <v>96881</v>
      </c>
      <c r="B1161" t="s">
        <v>3398</v>
      </c>
      <c r="C1161" t="s">
        <v>3612</v>
      </c>
      <c r="D1161" t="s">
        <v>3613</v>
      </c>
      <c r="E1161" s="18">
        <v>300</v>
      </c>
    </row>
    <row r="1162" spans="1:5" ht="15.75" customHeight="1" x14ac:dyDescent="0.25">
      <c r="A1162" s="15">
        <v>96883</v>
      </c>
      <c r="B1162" t="s">
        <v>3398</v>
      </c>
      <c r="C1162" t="s">
        <v>3614</v>
      </c>
      <c r="D1162" t="s">
        <v>3615</v>
      </c>
      <c r="E1162" s="18">
        <v>214</v>
      </c>
    </row>
    <row r="1163" spans="1:5" ht="15.75" customHeight="1" x14ac:dyDescent="0.25">
      <c r="A1163" s="15">
        <v>96885</v>
      </c>
      <c r="B1163" t="s">
        <v>3398</v>
      </c>
      <c r="C1163" t="s">
        <v>3616</v>
      </c>
      <c r="D1163" t="s">
        <v>3617</v>
      </c>
      <c r="E1163" s="18">
        <v>789</v>
      </c>
    </row>
    <row r="1164" spans="1:5" ht="15.75" customHeight="1" x14ac:dyDescent="0.25">
      <c r="A1164" s="15">
        <v>96887</v>
      </c>
      <c r="B1164" t="s">
        <v>3398</v>
      </c>
      <c r="C1164" t="s">
        <v>3618</v>
      </c>
      <c r="D1164" t="s">
        <v>3619</v>
      </c>
      <c r="E1164" s="18">
        <v>113</v>
      </c>
    </row>
    <row r="1165" spans="1:5" ht="15.75" customHeight="1" x14ac:dyDescent="0.25">
      <c r="A1165" s="15">
        <v>96889</v>
      </c>
      <c r="B1165" t="s">
        <v>3398</v>
      </c>
      <c r="C1165" t="s">
        <v>3620</v>
      </c>
      <c r="D1165" t="s">
        <v>3621</v>
      </c>
      <c r="E1165" s="18">
        <v>387</v>
      </c>
    </row>
    <row r="1166" spans="1:5" ht="15.75" customHeight="1" x14ac:dyDescent="0.25">
      <c r="A1166" s="15">
        <v>96891</v>
      </c>
      <c r="B1166" t="s">
        <v>3398</v>
      </c>
      <c r="C1166" t="s">
        <v>3622</v>
      </c>
      <c r="D1166" t="s">
        <v>3623</v>
      </c>
      <c r="E1166" s="18">
        <v>244</v>
      </c>
    </row>
    <row r="1167" spans="1:5" ht="15.75" customHeight="1" x14ac:dyDescent="0.25">
      <c r="A1167" s="15">
        <v>97111</v>
      </c>
      <c r="B1167" t="s">
        <v>3624</v>
      </c>
      <c r="C1167" t="s">
        <v>3625</v>
      </c>
      <c r="D1167" t="s">
        <v>3626</v>
      </c>
      <c r="E1167" s="18">
        <v>17</v>
      </c>
    </row>
    <row r="1168" spans="1:5" ht="15.75" customHeight="1" x14ac:dyDescent="0.25">
      <c r="A1168" s="15">
        <v>98111</v>
      </c>
      <c r="B1168" t="s">
        <v>2052</v>
      </c>
      <c r="C1168" t="s">
        <v>3627</v>
      </c>
      <c r="D1168" t="s">
        <v>3628</v>
      </c>
      <c r="E1168" s="18">
        <v>143</v>
      </c>
    </row>
    <row r="1169" spans="1:5" ht="15.75" customHeight="1" x14ac:dyDescent="0.25">
      <c r="A1169" s="15">
        <v>98113</v>
      </c>
      <c r="B1169" t="s">
        <v>2052</v>
      </c>
      <c r="C1169" t="s">
        <v>3629</v>
      </c>
      <c r="E1169" s="18">
        <v>94</v>
      </c>
    </row>
    <row r="1170" spans="1:5" ht="15.75" customHeight="1" x14ac:dyDescent="0.25">
      <c r="A1170" s="15">
        <v>98115</v>
      </c>
      <c r="B1170" t="s">
        <v>2052</v>
      </c>
      <c r="C1170" t="s">
        <v>3630</v>
      </c>
      <c r="D1170" t="s">
        <v>3631</v>
      </c>
      <c r="E1170" s="18">
        <v>431</v>
      </c>
    </row>
    <row r="1171" spans="1:5" ht="15.75" customHeight="1" x14ac:dyDescent="0.25">
      <c r="A1171" s="15">
        <v>98117</v>
      </c>
      <c r="B1171" t="s">
        <v>2052</v>
      </c>
      <c r="C1171" t="s">
        <v>3632</v>
      </c>
      <c r="D1171" t="s">
        <v>3633</v>
      </c>
      <c r="E1171" s="18">
        <v>65</v>
      </c>
    </row>
    <row r="1172" spans="1:5" ht="15.75" customHeight="1" x14ac:dyDescent="0.25">
      <c r="A1172" s="15">
        <v>98119</v>
      </c>
      <c r="B1172" t="s">
        <v>2052</v>
      </c>
      <c r="C1172" t="s">
        <v>3634</v>
      </c>
      <c r="D1172" t="s">
        <v>3635</v>
      </c>
      <c r="E1172" s="18">
        <v>207</v>
      </c>
    </row>
    <row r="1173" spans="1:5" ht="15.75" customHeight="1" x14ac:dyDescent="0.25">
      <c r="A1173" s="15">
        <v>99111</v>
      </c>
      <c r="B1173" t="s">
        <v>3636</v>
      </c>
      <c r="C1173" t="s">
        <v>3637</v>
      </c>
      <c r="D1173" t="s">
        <v>3638</v>
      </c>
      <c r="E1173" s="18">
        <v>174</v>
      </c>
    </row>
    <row r="1174" spans="1:5" ht="15.75" customHeight="1" x14ac:dyDescent="0.25">
      <c r="A1174" s="15">
        <v>99113</v>
      </c>
      <c r="B1174" t="s">
        <v>3636</v>
      </c>
      <c r="C1174" t="s">
        <v>3639</v>
      </c>
      <c r="D1174" t="s">
        <v>3640</v>
      </c>
      <c r="E1174" s="18">
        <v>347</v>
      </c>
    </row>
    <row r="1175" spans="1:5" ht="15.75" customHeight="1" x14ac:dyDescent="0.25">
      <c r="A1175" s="15">
        <v>99115</v>
      </c>
      <c r="B1175" t="s">
        <v>3636</v>
      </c>
      <c r="C1175" t="s">
        <v>3641</v>
      </c>
      <c r="D1175" t="s">
        <v>3642</v>
      </c>
      <c r="E1175" s="18">
        <v>679</v>
      </c>
    </row>
    <row r="1176" spans="1:5" ht="15.75" customHeight="1" x14ac:dyDescent="0.25">
      <c r="A1176" s="15">
        <v>99117</v>
      </c>
      <c r="B1176" t="s">
        <v>3636</v>
      </c>
      <c r="C1176" t="s">
        <v>3643</v>
      </c>
      <c r="D1176" t="s">
        <v>3644</v>
      </c>
      <c r="E1176" s="18">
        <v>324</v>
      </c>
    </row>
    <row r="1177" spans="1:5" ht="15.75" customHeight="1" x14ac:dyDescent="0.25">
      <c r="A1177" s="15">
        <v>99119</v>
      </c>
      <c r="B1177" t="s">
        <v>3636</v>
      </c>
      <c r="C1177" t="s">
        <v>3645</v>
      </c>
      <c r="D1177" t="s">
        <v>3646</v>
      </c>
      <c r="E1177" s="18">
        <v>274</v>
      </c>
    </row>
    <row r="1178" spans="1:5" ht="15.75" customHeight="1" x14ac:dyDescent="0.25">
      <c r="A1178" s="15">
        <v>99121</v>
      </c>
      <c r="B1178" t="s">
        <v>3636</v>
      </c>
      <c r="C1178" t="s">
        <v>3647</v>
      </c>
      <c r="D1178" t="s">
        <v>3648</v>
      </c>
      <c r="E1178" s="18">
        <v>324</v>
      </c>
    </row>
    <row r="1179" spans="1:5" ht="15.75" customHeight="1" x14ac:dyDescent="0.25">
      <c r="A1179" s="15">
        <v>99123</v>
      </c>
      <c r="B1179" t="s">
        <v>3636</v>
      </c>
      <c r="C1179" t="s">
        <v>3649</v>
      </c>
      <c r="D1179" t="s">
        <v>3650</v>
      </c>
      <c r="E1179" s="18">
        <v>324</v>
      </c>
    </row>
    <row r="1180" spans="1:5" ht="15.75" customHeight="1" x14ac:dyDescent="0.25">
      <c r="A1180" s="15">
        <v>99125</v>
      </c>
      <c r="B1180" t="s">
        <v>3636</v>
      </c>
      <c r="C1180" t="s">
        <v>3651</v>
      </c>
      <c r="D1180" t="s">
        <v>3652</v>
      </c>
      <c r="E1180" s="18">
        <v>201</v>
      </c>
    </row>
    <row r="1181" spans="1:5" ht="15.75" customHeight="1" x14ac:dyDescent="0.25">
      <c r="A1181" s="15">
        <v>99127</v>
      </c>
      <c r="B1181" t="s">
        <v>3636</v>
      </c>
      <c r="C1181" t="s">
        <v>3653</v>
      </c>
      <c r="D1181" t="s">
        <v>3654</v>
      </c>
      <c r="E1181" s="18">
        <v>324</v>
      </c>
    </row>
    <row r="1182" spans="1:5" ht="15.75" customHeight="1" x14ac:dyDescent="0.25">
      <c r="A1182" s="15">
        <v>99129</v>
      </c>
      <c r="B1182" t="s">
        <v>3636</v>
      </c>
      <c r="C1182" t="s">
        <v>3655</v>
      </c>
      <c r="D1182" t="s">
        <v>3656</v>
      </c>
      <c r="E1182" s="18">
        <v>324</v>
      </c>
    </row>
    <row r="1183" spans="1:5" ht="15.75" customHeight="1" x14ac:dyDescent="0.25">
      <c r="A1183" s="15">
        <v>99131</v>
      </c>
      <c r="B1183" t="s">
        <v>3636</v>
      </c>
      <c r="C1183" t="s">
        <v>3657</v>
      </c>
      <c r="D1183" t="s">
        <v>3658</v>
      </c>
      <c r="E1183" s="18">
        <v>403</v>
      </c>
    </row>
    <row r="1184" spans="1:5" ht="15.75" customHeight="1" x14ac:dyDescent="0.25">
      <c r="A1184" s="15">
        <v>99135</v>
      </c>
      <c r="B1184" t="s">
        <v>3636</v>
      </c>
      <c r="C1184" t="s">
        <v>3659</v>
      </c>
      <c r="D1184" t="s">
        <v>3644</v>
      </c>
      <c r="E1184" s="18">
        <v>449</v>
      </c>
    </row>
    <row r="1185" spans="1:5" ht="15.75" customHeight="1" x14ac:dyDescent="0.25">
      <c r="A1185" s="15">
        <v>99137</v>
      </c>
      <c r="B1185" t="s">
        <v>3636</v>
      </c>
      <c r="C1185" t="s">
        <v>3660</v>
      </c>
      <c r="D1185" t="s">
        <v>3646</v>
      </c>
      <c r="E1185" s="18">
        <v>381</v>
      </c>
    </row>
    <row r="1186" spans="1:5" ht="15.75" customHeight="1" x14ac:dyDescent="0.25">
      <c r="A1186" s="15">
        <v>99139</v>
      </c>
      <c r="B1186" t="s">
        <v>3636</v>
      </c>
      <c r="C1186" t="s">
        <v>3661</v>
      </c>
      <c r="D1186" t="s">
        <v>3662</v>
      </c>
      <c r="E1186" s="18">
        <v>449</v>
      </c>
    </row>
    <row r="1187" spans="1:5" ht="15.75" customHeight="1" x14ac:dyDescent="0.25">
      <c r="A1187" s="15">
        <v>99141</v>
      </c>
      <c r="B1187" t="s">
        <v>3636</v>
      </c>
      <c r="C1187" t="s">
        <v>3663</v>
      </c>
      <c r="D1187" t="s">
        <v>3664</v>
      </c>
      <c r="E1187" s="18">
        <v>449</v>
      </c>
    </row>
    <row r="1188" spans="1:5" ht="15.75" customHeight="1" x14ac:dyDescent="0.25">
      <c r="A1188" s="15">
        <v>99143</v>
      </c>
      <c r="B1188" t="s">
        <v>3636</v>
      </c>
      <c r="C1188" t="s">
        <v>3665</v>
      </c>
      <c r="D1188" t="s">
        <v>3666</v>
      </c>
      <c r="E1188" s="18">
        <v>279</v>
      </c>
    </row>
    <row r="1189" spans="1:5" ht="15.75" customHeight="1" x14ac:dyDescent="0.25">
      <c r="A1189" s="15">
        <v>99145</v>
      </c>
      <c r="B1189" t="s">
        <v>3636</v>
      </c>
      <c r="C1189" t="s">
        <v>3667</v>
      </c>
      <c r="D1189" t="s">
        <v>3668</v>
      </c>
      <c r="E1189" s="18">
        <v>449</v>
      </c>
    </row>
    <row r="1190" spans="1:5" ht="15.75" customHeight="1" x14ac:dyDescent="0.25">
      <c r="A1190" s="15">
        <v>99147</v>
      </c>
      <c r="B1190" t="s">
        <v>3636</v>
      </c>
      <c r="C1190" t="s">
        <v>3669</v>
      </c>
      <c r="D1190" t="s">
        <v>3670</v>
      </c>
      <c r="E1190" s="18">
        <v>400</v>
      </c>
    </row>
    <row r="1191" spans="1:5" ht="15.75" customHeight="1" x14ac:dyDescent="0.25">
      <c r="A1191" s="15">
        <v>99149</v>
      </c>
      <c r="B1191" t="s">
        <v>3636</v>
      </c>
      <c r="C1191" t="s">
        <v>3671</v>
      </c>
      <c r="D1191" t="s">
        <v>3672</v>
      </c>
      <c r="E1191" s="18">
        <v>25</v>
      </c>
    </row>
    <row r="1192" spans="1:5" ht="15.75" customHeight="1" x14ac:dyDescent="0.25">
      <c r="A1192" s="15">
        <v>99151</v>
      </c>
      <c r="B1192" t="s">
        <v>3636</v>
      </c>
      <c r="C1192" t="s">
        <v>3673</v>
      </c>
      <c r="D1192" t="s">
        <v>3674</v>
      </c>
      <c r="E1192" s="18">
        <v>449</v>
      </c>
    </row>
    <row r="1193" spans="1:5" ht="15.75" customHeight="1" x14ac:dyDescent="0.25">
      <c r="A1193" s="15">
        <v>99153</v>
      </c>
      <c r="B1193" t="s">
        <v>3636</v>
      </c>
      <c r="C1193" t="s">
        <v>3675</v>
      </c>
      <c r="D1193" t="s">
        <v>3676</v>
      </c>
      <c r="E1193" s="18">
        <v>552</v>
      </c>
    </row>
    <row r="1194" spans="1:5" ht="15.75" customHeight="1" x14ac:dyDescent="0.25">
      <c r="A1194" s="15">
        <v>99155</v>
      </c>
      <c r="B1194" t="s">
        <v>3636</v>
      </c>
      <c r="C1194" t="s">
        <v>3677</v>
      </c>
      <c r="D1194" t="s">
        <v>3678</v>
      </c>
      <c r="E1194" s="18">
        <v>69</v>
      </c>
    </row>
    <row r="1195" spans="1:5" ht="15.75" customHeight="1" x14ac:dyDescent="0.25">
      <c r="A1195" s="15">
        <v>99790</v>
      </c>
      <c r="B1195" t="s">
        <v>2311</v>
      </c>
      <c r="C1195" t="s">
        <v>3679</v>
      </c>
      <c r="D1195" t="s">
        <v>3680</v>
      </c>
      <c r="E1195" s="18">
        <v>0</v>
      </c>
    </row>
    <row r="1196" spans="1:5" ht="15.75" customHeight="1" x14ac:dyDescent="0.25">
      <c r="A1196" s="15">
        <v>99791</v>
      </c>
      <c r="B1196" t="s">
        <v>2311</v>
      </c>
      <c r="C1196" t="s">
        <v>3681</v>
      </c>
      <c r="D1196" t="s">
        <v>3680</v>
      </c>
      <c r="E1196" s="18">
        <v>0</v>
      </c>
    </row>
    <row r="1197" spans="1:5" ht="15.75" customHeight="1" x14ac:dyDescent="0.25">
      <c r="A1197" s="15">
        <v>99792</v>
      </c>
      <c r="B1197" t="s">
        <v>2311</v>
      </c>
      <c r="C1197" t="s">
        <v>3682</v>
      </c>
      <c r="D1197" t="s">
        <v>3680</v>
      </c>
      <c r="E1197" s="18">
        <v>0</v>
      </c>
    </row>
    <row r="1198" spans="1:5" ht="15.75" customHeight="1" x14ac:dyDescent="0.25">
      <c r="A1198" s="15">
        <v>99793</v>
      </c>
      <c r="B1198" t="s">
        <v>2311</v>
      </c>
      <c r="C1198" t="s">
        <v>3683</v>
      </c>
      <c r="D1198" t="s">
        <v>3680</v>
      </c>
      <c r="E1198" s="18">
        <v>0</v>
      </c>
    </row>
    <row r="1199" spans="1:5" ht="15.75" customHeight="1" x14ac:dyDescent="0.25">
      <c r="A1199" s="15">
        <v>99794</v>
      </c>
      <c r="B1199" t="s">
        <v>2311</v>
      </c>
      <c r="C1199" t="s">
        <v>3684</v>
      </c>
      <c r="D1199" t="s">
        <v>3680</v>
      </c>
      <c r="E1199" s="18">
        <v>0</v>
      </c>
    </row>
    <row r="1200" spans="1:5" ht="15.75" customHeight="1" x14ac:dyDescent="0.25">
      <c r="A1200" s="15">
        <v>99795</v>
      </c>
      <c r="B1200" t="s">
        <v>2311</v>
      </c>
      <c r="C1200" t="s">
        <v>3685</v>
      </c>
      <c r="D1200" t="s">
        <v>3680</v>
      </c>
      <c r="E1200" s="18">
        <v>0</v>
      </c>
    </row>
    <row r="1201" spans="1:5" ht="15.75" customHeight="1" x14ac:dyDescent="0.25">
      <c r="A1201" s="15">
        <v>99796</v>
      </c>
      <c r="B1201" t="s">
        <v>2311</v>
      </c>
      <c r="C1201" t="s">
        <v>3686</v>
      </c>
      <c r="D1201" t="s">
        <v>3680</v>
      </c>
      <c r="E1201" s="18">
        <v>0</v>
      </c>
    </row>
    <row r="1202" spans="1:5" ht="15.75" customHeight="1" x14ac:dyDescent="0.25">
      <c r="A1202" s="15">
        <v>99797</v>
      </c>
      <c r="B1202" t="s">
        <v>2311</v>
      </c>
      <c r="C1202" t="s">
        <v>3687</v>
      </c>
      <c r="D1202" t="s">
        <v>3680</v>
      </c>
      <c r="E1202" s="18">
        <v>0</v>
      </c>
    </row>
    <row r="1203" spans="1:5" ht="15.75" customHeight="1" x14ac:dyDescent="0.25">
      <c r="A1203" s="72">
        <v>94111</v>
      </c>
      <c r="B1203" s="72" t="s">
        <v>3688</v>
      </c>
      <c r="C1203" s="72" t="s">
        <v>3214</v>
      </c>
      <c r="D1203" s="72" t="s">
        <v>3689</v>
      </c>
      <c r="E1203" s="72">
        <v>1786</v>
      </c>
    </row>
    <row r="1204" spans="1:5" ht="15.75" customHeight="1" x14ac:dyDescent="0.25">
      <c r="A1204" s="72">
        <v>94113</v>
      </c>
      <c r="B1204" s="72" t="s">
        <v>3688</v>
      </c>
      <c r="C1204" s="72" t="s">
        <v>3216</v>
      </c>
      <c r="D1204" s="72" t="s">
        <v>3690</v>
      </c>
      <c r="E1204" s="72">
        <v>528</v>
      </c>
    </row>
    <row r="1205" spans="1:5" ht="15.75" customHeight="1" x14ac:dyDescent="0.25">
      <c r="A1205" s="72">
        <v>94115</v>
      </c>
      <c r="B1205" s="72" t="s">
        <v>3688</v>
      </c>
      <c r="C1205" s="72" t="s">
        <v>3217</v>
      </c>
      <c r="D1205" s="72" t="s">
        <v>3691</v>
      </c>
      <c r="E1205" s="72">
        <v>9753</v>
      </c>
    </row>
    <row r="1206" spans="1:5" ht="15.75" customHeight="1" x14ac:dyDescent="0.25">
      <c r="A1206" s="72">
        <v>94117</v>
      </c>
      <c r="B1206" s="72" t="s">
        <v>3688</v>
      </c>
      <c r="C1206" s="72" t="s">
        <v>3692</v>
      </c>
      <c r="D1206" s="72" t="s">
        <v>3693</v>
      </c>
      <c r="E1206" s="72">
        <v>5153</v>
      </c>
    </row>
    <row r="1207" spans="1:5" ht="15.75" customHeight="1" x14ac:dyDescent="0.25">
      <c r="A1207" s="72">
        <v>94119</v>
      </c>
      <c r="B1207" s="72" t="s">
        <v>3688</v>
      </c>
      <c r="C1207" s="72" t="s">
        <v>3694</v>
      </c>
      <c r="D1207" s="72" t="s">
        <v>3695</v>
      </c>
      <c r="E1207" s="72">
        <v>1283</v>
      </c>
    </row>
    <row r="1208" spans="1:5" ht="15.75" customHeight="1" x14ac:dyDescent="0.25">
      <c r="A1208" s="72">
        <v>94121</v>
      </c>
      <c r="B1208" s="72" t="s">
        <v>3688</v>
      </c>
      <c r="C1208" s="72" t="s">
        <v>3219</v>
      </c>
      <c r="D1208" s="72" t="s">
        <v>3220</v>
      </c>
      <c r="E1208" s="72">
        <v>2465</v>
      </c>
    </row>
    <row r="1209" spans="1:5" ht="15.75" customHeight="1" x14ac:dyDescent="0.25">
      <c r="A1209" s="72">
        <v>94123</v>
      </c>
      <c r="B1209" s="72" t="s">
        <v>3688</v>
      </c>
      <c r="C1209" s="72" t="s">
        <v>3696</v>
      </c>
      <c r="D1209" s="72" t="s">
        <v>3697</v>
      </c>
      <c r="E1209" s="72">
        <v>2294</v>
      </c>
    </row>
    <row r="1210" spans="1:5" ht="15.75" customHeight="1" x14ac:dyDescent="0.25">
      <c r="A1210" s="72">
        <v>94125</v>
      </c>
      <c r="B1210" s="72" t="s">
        <v>3688</v>
      </c>
      <c r="C1210" s="72" t="s">
        <v>3221</v>
      </c>
      <c r="D1210" s="72" t="s">
        <v>3222</v>
      </c>
      <c r="E1210" s="72">
        <v>3567</v>
      </c>
    </row>
    <row r="1211" spans="1:5" ht="15.75" customHeight="1" x14ac:dyDescent="0.25">
      <c r="A1211" s="72">
        <v>94127</v>
      </c>
      <c r="B1211" s="72" t="s">
        <v>3688</v>
      </c>
      <c r="C1211" s="72" t="s">
        <v>3223</v>
      </c>
      <c r="D1211" s="72" t="s">
        <v>3224</v>
      </c>
      <c r="E1211" s="72">
        <v>931</v>
      </c>
    </row>
    <row r="1212" spans="1:5" ht="15.75" customHeight="1" x14ac:dyDescent="0.25">
      <c r="A1212" s="72">
        <v>94129</v>
      </c>
      <c r="B1212" s="72" t="s">
        <v>3688</v>
      </c>
      <c r="C1212" s="72" t="s">
        <v>3225</v>
      </c>
      <c r="D1212" s="72" t="s">
        <v>3698</v>
      </c>
      <c r="E1212" s="72">
        <v>6930</v>
      </c>
    </row>
    <row r="1213" spans="1:5" ht="15.75" customHeight="1" x14ac:dyDescent="0.25">
      <c r="A1213" s="72">
        <v>94131</v>
      </c>
      <c r="B1213" s="72" t="s">
        <v>3688</v>
      </c>
      <c r="C1213" s="72" t="s">
        <v>3699</v>
      </c>
      <c r="D1213" s="72" t="s">
        <v>3700</v>
      </c>
      <c r="E1213" s="72">
        <v>6767</v>
      </c>
    </row>
    <row r="1214" spans="1:5" ht="15.75" customHeight="1" x14ac:dyDescent="0.25">
      <c r="A1214" s="72">
        <v>94133</v>
      </c>
      <c r="B1214" s="72" t="s">
        <v>3688</v>
      </c>
      <c r="C1214" s="72" t="s">
        <v>3227</v>
      </c>
      <c r="D1214" s="72" t="s">
        <v>3701</v>
      </c>
      <c r="E1214" s="72">
        <v>8742</v>
      </c>
    </row>
    <row r="1215" spans="1:5" ht="15.75" customHeight="1" x14ac:dyDescent="0.25">
      <c r="A1215" s="72">
        <v>94135</v>
      </c>
      <c r="B1215" s="72" t="s">
        <v>3688</v>
      </c>
      <c r="C1215" s="72" t="s">
        <v>3229</v>
      </c>
      <c r="D1215" s="72" t="s">
        <v>3702</v>
      </c>
      <c r="E1215" s="72">
        <v>3559</v>
      </c>
    </row>
    <row r="1216" spans="1:5" ht="15.75" customHeight="1" x14ac:dyDescent="0.25">
      <c r="A1216" s="72">
        <v>94137</v>
      </c>
      <c r="B1216" s="72" t="s">
        <v>3688</v>
      </c>
      <c r="C1216" s="72" t="s">
        <v>3703</v>
      </c>
      <c r="D1216" s="72" t="s">
        <v>3704</v>
      </c>
      <c r="E1216" s="72">
        <v>8509</v>
      </c>
    </row>
    <row r="1217" spans="1:5" ht="15.75" customHeight="1" x14ac:dyDescent="0.25">
      <c r="A1217" s="72">
        <v>94139</v>
      </c>
      <c r="B1217" s="72" t="s">
        <v>3688</v>
      </c>
      <c r="C1217" s="72" t="s">
        <v>3231</v>
      </c>
      <c r="D1217" s="72" t="s">
        <v>3705</v>
      </c>
      <c r="E1217" s="72">
        <v>8112</v>
      </c>
    </row>
    <row r="1218" spans="1:5" ht="15.75" customHeight="1" x14ac:dyDescent="0.25">
      <c r="A1218" s="72">
        <v>94141</v>
      </c>
      <c r="B1218" s="72" t="s">
        <v>3688</v>
      </c>
      <c r="C1218" s="72" t="s">
        <v>3706</v>
      </c>
      <c r="D1218" s="72" t="s">
        <v>3234</v>
      </c>
      <c r="E1218" s="72">
        <v>10729</v>
      </c>
    </row>
    <row r="1219" spans="1:5" ht="15.75" customHeight="1" x14ac:dyDescent="0.25">
      <c r="A1219" s="72">
        <v>94143</v>
      </c>
      <c r="B1219" s="72" t="s">
        <v>3688</v>
      </c>
      <c r="C1219" s="72" t="s">
        <v>3235</v>
      </c>
      <c r="D1219" s="72" t="s">
        <v>3707</v>
      </c>
      <c r="E1219" s="72">
        <v>9019</v>
      </c>
    </row>
    <row r="1220" spans="1:5" ht="15.75" customHeight="1" x14ac:dyDescent="0.25">
      <c r="A1220" s="72">
        <v>94145</v>
      </c>
      <c r="B1220" s="72" t="s">
        <v>3688</v>
      </c>
      <c r="C1220" s="72" t="s">
        <v>3237</v>
      </c>
      <c r="D1220" s="72" t="s">
        <v>3708</v>
      </c>
      <c r="E1220" s="72">
        <v>10372</v>
      </c>
    </row>
    <row r="1221" spans="1:5" ht="15.75" customHeight="1" x14ac:dyDescent="0.25">
      <c r="A1221" s="72">
        <v>94147</v>
      </c>
      <c r="B1221" s="72" t="s">
        <v>3688</v>
      </c>
      <c r="C1221" s="72" t="s">
        <v>3239</v>
      </c>
      <c r="D1221" s="72" t="s">
        <v>3709</v>
      </c>
      <c r="E1221" s="72">
        <v>12867</v>
      </c>
    </row>
    <row r="1222" spans="1:5" ht="15.75" customHeight="1" x14ac:dyDescent="0.25">
      <c r="A1222" s="72">
        <v>94149</v>
      </c>
      <c r="B1222" s="72" t="s">
        <v>3688</v>
      </c>
      <c r="C1222" s="72" t="s">
        <v>3241</v>
      </c>
      <c r="D1222" s="72" t="s">
        <v>3710</v>
      </c>
      <c r="E1222" s="72">
        <v>11423</v>
      </c>
    </row>
    <row r="1223" spans="1:5" ht="15.75" customHeight="1" x14ac:dyDescent="0.25">
      <c r="A1223" s="72">
        <v>94151</v>
      </c>
      <c r="B1223" s="72" t="s">
        <v>3688</v>
      </c>
      <c r="C1223" s="72" t="s">
        <v>3711</v>
      </c>
      <c r="D1223" s="72" t="s">
        <v>3712</v>
      </c>
      <c r="E1223" s="72">
        <v>8388</v>
      </c>
    </row>
    <row r="1224" spans="1:5" ht="15.75" customHeight="1" x14ac:dyDescent="0.25">
      <c r="A1224" s="72">
        <v>94153</v>
      </c>
      <c r="B1224" s="72" t="s">
        <v>3688</v>
      </c>
      <c r="C1224" s="72" t="s">
        <v>3245</v>
      </c>
      <c r="D1224" s="72" t="s">
        <v>3713</v>
      </c>
      <c r="E1224" s="72">
        <v>8937</v>
      </c>
    </row>
    <row r="1225" spans="1:5" ht="15.75" customHeight="1" x14ac:dyDescent="0.25">
      <c r="A1225" s="72">
        <v>94155</v>
      </c>
      <c r="B1225" s="72" t="s">
        <v>3688</v>
      </c>
      <c r="C1225" s="72" t="s">
        <v>3714</v>
      </c>
      <c r="D1225" s="72" t="s">
        <v>3715</v>
      </c>
      <c r="E1225" s="72">
        <v>13149</v>
      </c>
    </row>
    <row r="1226" spans="1:5" ht="15.75" customHeight="1" x14ac:dyDescent="0.25">
      <c r="A1226" s="72">
        <v>94157</v>
      </c>
      <c r="B1226" s="72" t="s">
        <v>3688</v>
      </c>
      <c r="C1226" s="72" t="s">
        <v>3716</v>
      </c>
      <c r="D1226" s="72" t="s">
        <v>3717</v>
      </c>
      <c r="E1226" s="72">
        <v>13182</v>
      </c>
    </row>
    <row r="1227" spans="1:5" ht="15.75" customHeight="1" x14ac:dyDescent="0.25">
      <c r="A1227" s="72">
        <v>94159</v>
      </c>
      <c r="B1227" s="72" t="s">
        <v>3688</v>
      </c>
      <c r="C1227" s="72" t="s">
        <v>3249</v>
      </c>
      <c r="D1227" s="72" t="s">
        <v>3718</v>
      </c>
      <c r="E1227" s="72">
        <v>9961</v>
      </c>
    </row>
    <row r="1228" spans="1:5" ht="15.75" customHeight="1" x14ac:dyDescent="0.25">
      <c r="A1228" s="72">
        <v>94161</v>
      </c>
      <c r="B1228" s="72" t="s">
        <v>3688</v>
      </c>
      <c r="C1228" s="72" t="s">
        <v>3251</v>
      </c>
      <c r="D1228" s="72" t="s">
        <v>3719</v>
      </c>
      <c r="E1228" s="72">
        <v>11166</v>
      </c>
    </row>
    <row r="1229" spans="1:5" ht="15.75" customHeight="1" x14ac:dyDescent="0.25">
      <c r="A1229" s="72">
        <v>94163</v>
      </c>
      <c r="B1229" s="72" t="s">
        <v>3688</v>
      </c>
      <c r="C1229" s="72" t="s">
        <v>3253</v>
      </c>
      <c r="D1229" s="72" t="s">
        <v>3720</v>
      </c>
      <c r="E1229" s="72">
        <v>10929</v>
      </c>
    </row>
    <row r="1230" spans="1:5" ht="15.75" customHeight="1" x14ac:dyDescent="0.25">
      <c r="A1230" s="72">
        <v>94165</v>
      </c>
      <c r="B1230" s="72" t="s">
        <v>3688</v>
      </c>
      <c r="C1230" s="72" t="s">
        <v>3255</v>
      </c>
      <c r="D1230" s="72" t="s">
        <v>3721</v>
      </c>
      <c r="E1230" s="72">
        <v>936</v>
      </c>
    </row>
    <row r="1231" spans="1:5" ht="15.75" customHeight="1" x14ac:dyDescent="0.25">
      <c r="A1231" s="72">
        <v>94167</v>
      </c>
      <c r="B1231" s="72" t="s">
        <v>3688</v>
      </c>
      <c r="C1231" s="72" t="s">
        <v>3257</v>
      </c>
      <c r="D1231" s="72" t="s">
        <v>3258</v>
      </c>
      <c r="E1231" s="72">
        <v>2275</v>
      </c>
    </row>
    <row r="1232" spans="1:5" ht="15.75" customHeight="1" x14ac:dyDescent="0.25">
      <c r="A1232" s="72">
        <v>94169</v>
      </c>
      <c r="B1232" s="72" t="s">
        <v>3688</v>
      </c>
      <c r="C1232" s="72" t="s">
        <v>3259</v>
      </c>
      <c r="D1232" s="72" t="s">
        <v>3722</v>
      </c>
      <c r="E1232" s="72">
        <v>888</v>
      </c>
    </row>
    <row r="1233" spans="1:5" ht="15.75" customHeight="1" x14ac:dyDescent="0.25">
      <c r="A1233" s="72">
        <v>94171</v>
      </c>
      <c r="B1233" s="72" t="s">
        <v>3688</v>
      </c>
      <c r="C1233" s="72" t="s">
        <v>3261</v>
      </c>
      <c r="D1233" s="72" t="s">
        <v>3723</v>
      </c>
      <c r="E1233" s="72">
        <v>1177</v>
      </c>
    </row>
    <row r="1234" spans="1:5" ht="15.75" customHeight="1" x14ac:dyDescent="0.25">
      <c r="A1234" s="72">
        <v>94173</v>
      </c>
      <c r="B1234" s="72" t="s">
        <v>3688</v>
      </c>
      <c r="C1234" s="72" t="s">
        <v>3263</v>
      </c>
      <c r="D1234" s="72" t="s">
        <v>3724</v>
      </c>
      <c r="E1234" s="72">
        <v>603</v>
      </c>
    </row>
    <row r="1235" spans="1:5" ht="15.75" customHeight="1" x14ac:dyDescent="0.25">
      <c r="A1235" s="72">
        <v>94175</v>
      </c>
      <c r="B1235" s="72" t="s">
        <v>3688</v>
      </c>
      <c r="C1235" s="72" t="s">
        <v>3265</v>
      </c>
      <c r="D1235" s="72" t="s">
        <v>3266</v>
      </c>
      <c r="E1235" s="72">
        <v>1103</v>
      </c>
    </row>
    <row r="1236" spans="1:5" ht="15.75" customHeight="1" x14ac:dyDescent="0.25">
      <c r="A1236" s="72">
        <v>94177</v>
      </c>
      <c r="B1236" s="72" t="s">
        <v>3688</v>
      </c>
      <c r="C1236" s="72" t="s">
        <v>3725</v>
      </c>
      <c r="D1236" s="72" t="s">
        <v>3726</v>
      </c>
      <c r="E1236" s="72">
        <v>706</v>
      </c>
    </row>
    <row r="1237" spans="1:5" ht="15.75" customHeight="1" x14ac:dyDescent="0.25">
      <c r="A1237" s="72">
        <v>94179</v>
      </c>
      <c r="B1237" s="72" t="s">
        <v>3688</v>
      </c>
      <c r="C1237" s="72" t="s">
        <v>3727</v>
      </c>
      <c r="D1237" s="72" t="s">
        <v>3728</v>
      </c>
      <c r="E1237" s="72">
        <v>761</v>
      </c>
    </row>
    <row r="1238" spans="1:5" ht="15.75" customHeight="1" x14ac:dyDescent="0.25">
      <c r="A1238" s="72">
        <v>94181</v>
      </c>
      <c r="B1238" s="72" t="s">
        <v>3688</v>
      </c>
      <c r="C1238" s="72" t="s">
        <v>3267</v>
      </c>
      <c r="D1238" s="72" t="s">
        <v>3729</v>
      </c>
      <c r="E1238" s="72">
        <v>314</v>
      </c>
    </row>
    <row r="1239" spans="1:5" ht="15.75" customHeight="1" x14ac:dyDescent="0.25">
      <c r="A1239" s="72">
        <v>94183</v>
      </c>
      <c r="B1239" s="72" t="s">
        <v>3688</v>
      </c>
      <c r="C1239" s="72" t="s">
        <v>3269</v>
      </c>
      <c r="D1239" s="72" t="s">
        <v>3270</v>
      </c>
      <c r="E1239" s="72">
        <v>391</v>
      </c>
    </row>
    <row r="1240" spans="1:5" ht="15.75" customHeight="1" x14ac:dyDescent="0.25">
      <c r="A1240" s="72">
        <v>94185</v>
      </c>
      <c r="B1240" s="72" t="s">
        <v>3688</v>
      </c>
      <c r="C1240" s="72" t="s">
        <v>3271</v>
      </c>
      <c r="D1240" s="72" t="s">
        <v>3272</v>
      </c>
      <c r="E1240" s="72">
        <v>420</v>
      </c>
    </row>
    <row r="1241" spans="1:5" ht="15.75" customHeight="1" x14ac:dyDescent="0.25">
      <c r="A1241" s="72">
        <v>94187</v>
      </c>
      <c r="B1241" s="72" t="s">
        <v>3688</v>
      </c>
      <c r="C1241" s="72" t="s">
        <v>3273</v>
      </c>
      <c r="D1241" s="72" t="s">
        <v>3730</v>
      </c>
      <c r="E1241" s="72">
        <v>983</v>
      </c>
    </row>
    <row r="1242" spans="1:5" ht="15.75" customHeight="1" x14ac:dyDescent="0.25">
      <c r="A1242" s="72">
        <v>94189</v>
      </c>
      <c r="B1242" s="72" t="s">
        <v>3688</v>
      </c>
      <c r="C1242" s="72" t="s">
        <v>3275</v>
      </c>
      <c r="D1242" s="72" t="s">
        <v>3276</v>
      </c>
      <c r="E1242" s="72">
        <v>579</v>
      </c>
    </row>
    <row r="1243" spans="1:5" ht="15.75" customHeight="1" x14ac:dyDescent="0.25">
      <c r="A1243" s="72">
        <v>94191</v>
      </c>
      <c r="B1243" s="72" t="s">
        <v>3688</v>
      </c>
      <c r="C1243" s="72" t="s">
        <v>3277</v>
      </c>
      <c r="D1243" s="72" t="s">
        <v>3278</v>
      </c>
      <c r="E1243" s="72">
        <v>23</v>
      </c>
    </row>
    <row r="1244" spans="1:5" ht="15.75" customHeight="1" x14ac:dyDescent="0.25">
      <c r="A1244" s="72">
        <v>94193</v>
      </c>
      <c r="B1244" s="72" t="s">
        <v>3688</v>
      </c>
      <c r="C1244" s="72" t="s">
        <v>3279</v>
      </c>
      <c r="D1244" s="72" t="s">
        <v>3280</v>
      </c>
      <c r="E1244" s="72">
        <v>435</v>
      </c>
    </row>
    <row r="1245" spans="1:5" ht="15.75" customHeight="1" x14ac:dyDescent="0.25">
      <c r="A1245" s="72">
        <v>94195</v>
      </c>
      <c r="B1245" s="72" t="s">
        <v>3688</v>
      </c>
      <c r="C1245" s="72" t="s">
        <v>3281</v>
      </c>
      <c r="D1245" s="72" t="s">
        <v>3731</v>
      </c>
      <c r="E1245" s="72">
        <v>373</v>
      </c>
    </row>
    <row r="1246" spans="1:5" ht="15.75" customHeight="1" x14ac:dyDescent="0.25">
      <c r="A1246" s="72">
        <v>94197</v>
      </c>
      <c r="B1246" s="72" t="s">
        <v>3688</v>
      </c>
      <c r="C1246" s="72" t="s">
        <v>3283</v>
      </c>
      <c r="D1246" s="72" t="s">
        <v>3284</v>
      </c>
      <c r="E1246" s="72">
        <v>231</v>
      </c>
    </row>
    <row r="1247" spans="1:5" ht="15.75" customHeight="1" x14ac:dyDescent="0.25">
      <c r="A1247" s="72">
        <v>94199</v>
      </c>
      <c r="B1247" s="72" t="s">
        <v>3688</v>
      </c>
      <c r="C1247" s="72" t="s">
        <v>3732</v>
      </c>
      <c r="D1247" s="72" t="s">
        <v>3733</v>
      </c>
      <c r="E1247" s="72">
        <v>1011</v>
      </c>
    </row>
    <row r="1248" spans="1:5" ht="15.75" customHeight="1" x14ac:dyDescent="0.25">
      <c r="A1248" s="72">
        <v>94200</v>
      </c>
      <c r="B1248" s="72" t="s">
        <v>3688</v>
      </c>
      <c r="C1248" s="72" t="s">
        <v>3285</v>
      </c>
      <c r="D1248" s="72" t="s">
        <v>3286</v>
      </c>
      <c r="E1248" s="72">
        <v>7555</v>
      </c>
    </row>
    <row r="1249" spans="1:5" ht="15.75" customHeight="1" x14ac:dyDescent="0.25">
      <c r="A1249" s="72">
        <v>94201</v>
      </c>
      <c r="B1249" s="72" t="s">
        <v>3688</v>
      </c>
      <c r="C1249" s="72" t="s">
        <v>3287</v>
      </c>
      <c r="D1249" s="72" t="s">
        <v>3288</v>
      </c>
      <c r="E1249" s="72">
        <v>12793</v>
      </c>
    </row>
    <row r="1250" spans="1:5" ht="15.75" customHeight="1" x14ac:dyDescent="0.25">
      <c r="A1250" s="72">
        <v>94211</v>
      </c>
      <c r="B1250" s="72" t="s">
        <v>3688</v>
      </c>
      <c r="C1250" s="72" t="s">
        <v>3289</v>
      </c>
      <c r="D1250" s="72" t="s">
        <v>3734</v>
      </c>
      <c r="E1250" s="72">
        <v>6402</v>
      </c>
    </row>
    <row r="1251" spans="1:5" ht="15.75" customHeight="1" x14ac:dyDescent="0.25">
      <c r="A1251" s="72">
        <v>94213</v>
      </c>
      <c r="B1251" s="72" t="s">
        <v>3688</v>
      </c>
      <c r="C1251" s="72" t="s">
        <v>3291</v>
      </c>
      <c r="D1251" s="72" t="s">
        <v>3735</v>
      </c>
      <c r="E1251" s="72">
        <v>7887</v>
      </c>
    </row>
    <row r="1252" spans="1:5" ht="15.75" customHeight="1" x14ac:dyDescent="0.25">
      <c r="A1252" s="72">
        <v>94215</v>
      </c>
      <c r="B1252" s="72" t="s">
        <v>3688</v>
      </c>
      <c r="C1252" s="72" t="s">
        <v>3293</v>
      </c>
      <c r="D1252" s="72" t="s">
        <v>3294</v>
      </c>
      <c r="E1252" s="72">
        <v>179</v>
      </c>
    </row>
    <row r="1253" spans="1:5" ht="15.75" customHeight="1" x14ac:dyDescent="0.25">
      <c r="A1253" s="72">
        <v>94973</v>
      </c>
      <c r="B1253" s="72" t="s">
        <v>3688</v>
      </c>
      <c r="C1253" s="72" t="s">
        <v>3366</v>
      </c>
      <c r="D1253" s="72" t="s">
        <v>3367</v>
      </c>
      <c r="E1253" s="72">
        <v>5796</v>
      </c>
    </row>
    <row r="1254" spans="1:5" ht="15.75" customHeight="1" x14ac:dyDescent="0.25">
      <c r="A1254" s="72">
        <v>94974</v>
      </c>
      <c r="B1254" s="72" t="s">
        <v>3688</v>
      </c>
      <c r="C1254" s="72" t="s">
        <v>3368</v>
      </c>
      <c r="D1254" s="72" t="s">
        <v>3367</v>
      </c>
      <c r="E1254" s="72">
        <v>8060</v>
      </c>
    </row>
    <row r="1255" spans="1:5" ht="15.75" customHeight="1" x14ac:dyDescent="0.25">
      <c r="A1255" s="72">
        <v>94975</v>
      </c>
      <c r="B1255" s="72" t="s">
        <v>3688</v>
      </c>
      <c r="C1255" s="72" t="s">
        <v>3369</v>
      </c>
      <c r="D1255" s="72" t="s">
        <v>3367</v>
      </c>
      <c r="E1255" s="72">
        <v>10324</v>
      </c>
    </row>
    <row r="1256" spans="1:5" ht="15.75" customHeight="1" x14ac:dyDescent="0.25">
      <c r="A1256" s="72">
        <v>94976</v>
      </c>
      <c r="B1256" s="72" t="s">
        <v>3688</v>
      </c>
      <c r="C1256" s="72" t="s">
        <v>3370</v>
      </c>
      <c r="D1256" s="72" t="s">
        <v>3367</v>
      </c>
      <c r="E1256" s="72">
        <v>80508</v>
      </c>
    </row>
    <row r="1257" spans="1:5" ht="15.75" customHeight="1" x14ac:dyDescent="0.25">
      <c r="A1257" s="72">
        <v>94977</v>
      </c>
      <c r="B1257" s="72" t="s">
        <v>3688</v>
      </c>
      <c r="C1257" s="72" t="s">
        <v>3371</v>
      </c>
      <c r="D1257" s="72" t="s">
        <v>3367</v>
      </c>
      <c r="E1257" s="72">
        <v>19380</v>
      </c>
    </row>
    <row r="1258" spans="1:5" ht="15.75" customHeight="1" x14ac:dyDescent="0.25">
      <c r="A1258" s="72">
        <v>94978</v>
      </c>
      <c r="B1258" s="72" t="s">
        <v>3688</v>
      </c>
      <c r="C1258" s="72" t="s">
        <v>3372</v>
      </c>
      <c r="D1258" s="72" t="s">
        <v>3367</v>
      </c>
      <c r="E1258" s="72">
        <v>3532</v>
      </c>
    </row>
    <row r="1259" spans="1:5" ht="15.75" customHeight="1" x14ac:dyDescent="0.25">
      <c r="A1259" s="56">
        <v>9131</v>
      </c>
      <c r="B1259" s="148" t="s">
        <v>3736</v>
      </c>
      <c r="C1259" s="149" t="s">
        <v>3737</v>
      </c>
      <c r="D1259" s="149" t="s">
        <v>3738</v>
      </c>
      <c r="E1259" s="30">
        <v>30</v>
      </c>
    </row>
    <row r="1260" spans="1:5" ht="15.75" customHeight="1" x14ac:dyDescent="0.25">
      <c r="A1260" s="56">
        <v>9133</v>
      </c>
      <c r="B1260" s="148" t="s">
        <v>3736</v>
      </c>
      <c r="C1260" s="149" t="s">
        <v>3739</v>
      </c>
      <c r="D1260" s="149" t="s">
        <v>3740</v>
      </c>
      <c r="E1260" s="30">
        <v>28</v>
      </c>
    </row>
    <row r="1261" spans="1:5" ht="15.75" customHeight="1" x14ac:dyDescent="0.25">
      <c r="A1261">
        <v>9117</v>
      </c>
      <c r="C1261" s="72" t="s">
        <v>3741</v>
      </c>
      <c r="E1261" s="18">
        <v>37</v>
      </c>
    </row>
    <row r="1262" spans="1:5" ht="15.75" customHeight="1" x14ac:dyDescent="0.25">
      <c r="A1262">
        <v>9119</v>
      </c>
      <c r="C1262" s="72" t="s">
        <v>3741</v>
      </c>
      <c r="E1262" s="18">
        <v>37</v>
      </c>
    </row>
  </sheetData>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BIO-HEM_final</vt:lpstr>
      <vt:lpstr>MIKRO_final</vt:lpstr>
      <vt:lpstr>IMU_final</vt:lpstr>
      <vt:lpstr>GEN_final</vt:lpstr>
      <vt:lpstr>PAT_final</vt:lpstr>
      <vt:lpstr>Nutriadapt</vt:lpstr>
      <vt:lpstr>Veterina_Praha_BIO</vt:lpstr>
      <vt:lpstr>Veterina_Praha_Mikro</vt:lpstr>
      <vt:lpstr>zdroj_vykony</vt:lpstr>
      <vt:lpstr>BIO+HEM+IMU</vt:lpstr>
      <vt:lpstr>sazba bodu</vt:lpstr>
      <vt:lpstr>komplet BIO+H+I</vt:lpstr>
      <vt:lpstr>zdroj_žádanka BIO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Kunešová Olga</dc:creator>
  <cp:lastModifiedBy>Kunešová Olga</cp:lastModifiedBy>
  <dcterms:created xsi:type="dcterms:W3CDTF">2021-06-07T10:58:04Z</dcterms:created>
  <dcterms:modified xsi:type="dcterms:W3CDTF">2021-06-07T10:58:34Z</dcterms:modified>
</cp:coreProperties>
</file>